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M:\Программы_2024\23.02.01 Организация перевозок и управление на транспорте (по видам)\"/>
    </mc:Choice>
  </mc:AlternateContent>
  <xr:revisionPtr revIDLastSave="0" documentId="13_ncr:1_{6A1A988E-F148-477D-8792-E1B3ECCEAF27}" xr6:coauthVersionLast="36" xr6:coauthVersionMax="36" xr10:uidLastSave="{00000000-0000-0000-0000-000000000000}"/>
  <bookViews>
    <workbookView xWindow="0" yWindow="0" windowWidth="28800" windowHeight="12225" activeTab="4" xr2:uid="{00000000-000D-0000-FFFF-FFFF00000000}"/>
  </bookViews>
  <sheets>
    <sheet name="титульный лист" sheetId="1" r:id="rId1"/>
    <sheet name="График " sheetId="6" r:id="rId2"/>
    <sheet name="Сводные данные" sheetId="7" r:id="rId3"/>
    <sheet name="Кабинеты" sheetId="9" r:id="rId4"/>
    <sheet name="план  вариатив " sheetId="13" r:id="rId5"/>
  </sheets>
  <definedNames>
    <definedName name="_xlnm.Print_Area" localSheetId="1">'График '!$A$1:$CP$56</definedName>
    <definedName name="_xlnm.Print_Area" localSheetId="3">Кабинеты!$A$1:$B$43</definedName>
    <definedName name="_xlnm.Print_Area" localSheetId="4">'план  вариатив '!$A$1:$Y$92</definedName>
  </definedNames>
  <calcPr calcId="191029"/>
</workbook>
</file>

<file path=xl/calcChain.xml><?xml version="1.0" encoding="utf-8"?>
<calcChain xmlns="http://schemas.openxmlformats.org/spreadsheetml/2006/main">
  <c r="D51" i="13" l="1"/>
  <c r="D9" i="13"/>
  <c r="E9" i="13"/>
  <c r="C9" i="13"/>
  <c r="L10" i="13" l="1"/>
  <c r="M10" i="13"/>
  <c r="N10" i="13"/>
  <c r="G79" i="13"/>
  <c r="O51" i="13"/>
  <c r="O65" i="13"/>
  <c r="O73" i="13"/>
  <c r="G37" i="13"/>
  <c r="G53" i="13"/>
  <c r="G52" i="13" l="1"/>
  <c r="T77" i="13"/>
  <c r="U77" i="13"/>
  <c r="V77" i="13"/>
  <c r="W77" i="13"/>
  <c r="X77" i="13"/>
  <c r="Y77" i="13"/>
  <c r="R77" i="13"/>
  <c r="R78" i="13"/>
  <c r="I47" i="13"/>
  <c r="P47" i="13"/>
  <c r="I53" i="13"/>
  <c r="S52" i="13"/>
  <c r="T52" i="13"/>
  <c r="U52" i="13"/>
  <c r="V52" i="13"/>
  <c r="W52" i="13"/>
  <c r="X52" i="13"/>
  <c r="Y52" i="13"/>
  <c r="R52" i="13"/>
  <c r="R59" i="13"/>
  <c r="S59" i="13"/>
  <c r="T59" i="13"/>
  <c r="U59" i="13"/>
  <c r="V59" i="13"/>
  <c r="W59" i="13"/>
  <c r="X59" i="13"/>
  <c r="Y59" i="13"/>
  <c r="S65" i="13"/>
  <c r="T65" i="13"/>
  <c r="U65" i="13"/>
  <c r="V65" i="13"/>
  <c r="W65" i="13"/>
  <c r="X65" i="13"/>
  <c r="Y65" i="13"/>
  <c r="R65" i="13"/>
  <c r="S73" i="13"/>
  <c r="T73" i="13"/>
  <c r="U73" i="13"/>
  <c r="V73" i="13"/>
  <c r="W73" i="13"/>
  <c r="X73" i="13"/>
  <c r="Y73" i="13"/>
  <c r="R73" i="13"/>
  <c r="Y51" i="13"/>
  <c r="W51" i="13"/>
  <c r="X51" i="13"/>
  <c r="U35" i="13"/>
  <c r="V35" i="13"/>
  <c r="W35" i="13"/>
  <c r="X35" i="13"/>
  <c r="Y35" i="13"/>
  <c r="T35" i="13"/>
  <c r="U51" i="13" l="1"/>
  <c r="T51" i="13"/>
  <c r="V51" i="13"/>
  <c r="I12" i="13"/>
  <c r="I13" i="13"/>
  <c r="I14" i="13"/>
  <c r="I15" i="13"/>
  <c r="I16" i="13"/>
  <c r="I17" i="13"/>
  <c r="I18" i="13"/>
  <c r="I19" i="13"/>
  <c r="I20" i="13"/>
  <c r="I21" i="13"/>
  <c r="I22" i="13"/>
  <c r="I23" i="13"/>
  <c r="I24" i="13"/>
  <c r="I11" i="13"/>
  <c r="G14" i="13" l="1"/>
  <c r="G15" i="13"/>
  <c r="G16" i="13"/>
  <c r="G19" i="13"/>
  <c r="G20" i="13"/>
  <c r="G24" i="13"/>
  <c r="G12" i="13" l="1"/>
  <c r="G22" i="13"/>
  <c r="G23" i="13"/>
  <c r="G11" i="13"/>
  <c r="S10" i="13" l="1"/>
  <c r="R10" i="13"/>
  <c r="J10" i="13"/>
  <c r="J9" i="13" s="1"/>
  <c r="L9" i="13"/>
  <c r="M9" i="13"/>
  <c r="N9" i="13"/>
  <c r="O10" i="13" l="1"/>
  <c r="O9" i="13" s="1"/>
  <c r="P10" i="13"/>
  <c r="P9" i="13" s="1"/>
  <c r="Q10" i="13"/>
  <c r="Q9" i="13" s="1"/>
  <c r="L25" i="13"/>
  <c r="M25" i="13"/>
  <c r="N25" i="13"/>
  <c r="Q26" i="13"/>
  <c r="Q27" i="13"/>
  <c r="Q28" i="13"/>
  <c r="Q29" i="13"/>
  <c r="L30" i="13"/>
  <c r="M30" i="13"/>
  <c r="N30" i="13"/>
  <c r="Q31" i="13"/>
  <c r="Q32" i="13"/>
  <c r="O33" i="13"/>
  <c r="P33" i="13"/>
  <c r="Q33" i="13"/>
  <c r="L35" i="13"/>
  <c r="M35" i="13"/>
  <c r="N35" i="13"/>
  <c r="Q36" i="13"/>
  <c r="Q37" i="13"/>
  <c r="Q38" i="13"/>
  <c r="Q39" i="13"/>
  <c r="Q40" i="13"/>
  <c r="Q41" i="13"/>
  <c r="Q42" i="13"/>
  <c r="Q43" i="13"/>
  <c r="Q44" i="13"/>
  <c r="Q45" i="13"/>
  <c r="Q46" i="13"/>
  <c r="Q47" i="13"/>
  <c r="Q48" i="13"/>
  <c r="Q49" i="13"/>
  <c r="Q50" i="13"/>
  <c r="L52" i="13"/>
  <c r="M52" i="13"/>
  <c r="N52" i="13"/>
  <c r="Q53" i="13"/>
  <c r="Q54" i="13"/>
  <c r="Q55" i="13"/>
  <c r="L59" i="13"/>
  <c r="M59" i="13"/>
  <c r="N59" i="13"/>
  <c r="Q60" i="13"/>
  <c r="Q61" i="13"/>
  <c r="L65" i="13"/>
  <c r="M65" i="13"/>
  <c r="N65" i="13"/>
  <c r="O66" i="13"/>
  <c r="P66" i="13"/>
  <c r="Q66" i="13"/>
  <c r="Q67" i="13"/>
  <c r="Q68" i="13"/>
  <c r="Q69" i="13"/>
  <c r="L73" i="13"/>
  <c r="M73" i="13"/>
  <c r="N73" i="13"/>
  <c r="Q74" i="13"/>
  <c r="Q75" i="13"/>
  <c r="N51" i="13" l="1"/>
  <c r="Q73" i="13"/>
  <c r="Q65" i="13"/>
  <c r="Q25" i="13"/>
  <c r="L51" i="13"/>
  <c r="Q30" i="13"/>
  <c r="Q59" i="13"/>
  <c r="Q35" i="13"/>
  <c r="N34" i="13"/>
  <c r="N77" i="13" s="1"/>
  <c r="N78" i="13" s="1"/>
  <c r="L34" i="13"/>
  <c r="L77" i="13" s="1"/>
  <c r="L78" i="13" s="1"/>
  <c r="Q52" i="13"/>
  <c r="M51" i="13"/>
  <c r="M34" i="13" s="1"/>
  <c r="M77" i="13" s="1"/>
  <c r="M78" i="13" s="1"/>
  <c r="J35" i="13"/>
  <c r="H35" i="13"/>
  <c r="T10" i="13"/>
  <c r="T9" i="13" s="1"/>
  <c r="S35" i="13"/>
  <c r="Q51" i="13" l="1"/>
  <c r="Q34" i="13"/>
  <c r="Q77" i="13" s="1"/>
  <c r="Q78" i="13"/>
  <c r="S9" i="13" l="1"/>
  <c r="R9" i="13"/>
  <c r="H10" i="13"/>
  <c r="H9" i="13" s="1"/>
  <c r="K10" i="13"/>
  <c r="K9" i="13" s="1"/>
  <c r="G10" i="13" l="1"/>
  <c r="G9" i="13" s="1"/>
  <c r="I10" i="13"/>
  <c r="I9" i="13" s="1"/>
  <c r="I50" i="13"/>
  <c r="G50" i="13" l="1"/>
  <c r="O50" i="13" s="1"/>
  <c r="P50" i="13"/>
  <c r="S87" i="13"/>
  <c r="T87" i="13"/>
  <c r="U87" i="13"/>
  <c r="V87" i="13"/>
  <c r="W87" i="13"/>
  <c r="X87" i="13"/>
  <c r="Y87" i="13"/>
  <c r="R87" i="13"/>
  <c r="S86" i="13"/>
  <c r="T86" i="13"/>
  <c r="U86" i="13"/>
  <c r="V86" i="13"/>
  <c r="W86" i="13"/>
  <c r="X86" i="13"/>
  <c r="Y86" i="13"/>
  <c r="R86" i="13"/>
  <c r="D34" i="13"/>
  <c r="D77" i="13" s="1"/>
  <c r="E51" i="13"/>
  <c r="E34" i="13" s="1"/>
  <c r="E77" i="13" s="1"/>
  <c r="C51" i="13"/>
  <c r="C34" i="13" s="1"/>
  <c r="C77" i="13" s="1"/>
  <c r="H30" i="13"/>
  <c r="J30" i="13"/>
  <c r="K30" i="13"/>
  <c r="R30" i="13"/>
  <c r="S30" i="13"/>
  <c r="T30" i="13"/>
  <c r="U30" i="13"/>
  <c r="V30" i="13"/>
  <c r="W30" i="13"/>
  <c r="X30" i="13"/>
  <c r="Y30" i="13"/>
  <c r="H25" i="13"/>
  <c r="J25" i="13"/>
  <c r="K25" i="13"/>
  <c r="R25" i="13"/>
  <c r="S25" i="13"/>
  <c r="I27" i="13"/>
  <c r="P27" i="13" s="1"/>
  <c r="I26" i="13"/>
  <c r="P26" i="13" s="1"/>
  <c r="I75" i="13"/>
  <c r="I74" i="13"/>
  <c r="I68" i="13"/>
  <c r="P68" i="13" s="1"/>
  <c r="I69" i="13"/>
  <c r="P69" i="13" s="1"/>
  <c r="I70" i="13"/>
  <c r="I71" i="13"/>
  <c r="I67" i="13"/>
  <c r="P67" i="13" s="1"/>
  <c r="I61" i="13"/>
  <c r="P61" i="13" s="1"/>
  <c r="I62" i="13"/>
  <c r="G62" i="13" s="1"/>
  <c r="I63" i="13"/>
  <c r="G63" i="13" s="1"/>
  <c r="I60" i="13"/>
  <c r="P60" i="13" s="1"/>
  <c r="I54" i="13"/>
  <c r="P54" i="13" s="1"/>
  <c r="I55" i="13"/>
  <c r="P55" i="13" s="1"/>
  <c r="I56" i="13"/>
  <c r="G56" i="13" s="1"/>
  <c r="I57" i="13"/>
  <c r="G57" i="13" s="1"/>
  <c r="P53" i="13"/>
  <c r="I37" i="13"/>
  <c r="I38" i="13"/>
  <c r="P38" i="13" s="1"/>
  <c r="I39" i="13"/>
  <c r="P39" i="13" s="1"/>
  <c r="I40" i="13"/>
  <c r="P40" i="13" s="1"/>
  <c r="I41" i="13"/>
  <c r="P41" i="13" s="1"/>
  <c r="I42" i="13"/>
  <c r="P42" i="13" s="1"/>
  <c r="I43" i="13"/>
  <c r="P43" i="13" s="1"/>
  <c r="I44" i="13"/>
  <c r="P44" i="13" s="1"/>
  <c r="I45" i="13"/>
  <c r="P45" i="13" s="1"/>
  <c r="I46" i="13"/>
  <c r="P46" i="13" s="1"/>
  <c r="I48" i="13"/>
  <c r="P48" i="13" s="1"/>
  <c r="I49" i="13"/>
  <c r="P49" i="13" s="1"/>
  <c r="G69" i="13"/>
  <c r="O69" i="13" s="1"/>
  <c r="G70" i="13"/>
  <c r="G71" i="13"/>
  <c r="G67" i="13"/>
  <c r="O67" i="13" s="1"/>
  <c r="G61" i="13"/>
  <c r="O61" i="13" s="1"/>
  <c r="H73" i="13"/>
  <c r="J73" i="13"/>
  <c r="K73" i="13"/>
  <c r="H65" i="13"/>
  <c r="J65" i="13"/>
  <c r="K65" i="13"/>
  <c r="H59" i="13"/>
  <c r="J59" i="13"/>
  <c r="K59" i="13"/>
  <c r="H52" i="13"/>
  <c r="J52" i="13"/>
  <c r="K52" i="13"/>
  <c r="P74" i="13" l="1"/>
  <c r="P73" i="13" s="1"/>
  <c r="I73" i="13"/>
  <c r="G68" i="13"/>
  <c r="O68" i="13" s="1"/>
  <c r="G74" i="13"/>
  <c r="G60" i="13"/>
  <c r="O60" i="13" s="1"/>
  <c r="G55" i="13"/>
  <c r="O55" i="13" s="1"/>
  <c r="G54" i="13"/>
  <c r="O54" i="13" s="1"/>
  <c r="P52" i="13"/>
  <c r="O59" i="13"/>
  <c r="P59" i="13"/>
  <c r="P65" i="13"/>
  <c r="R51" i="13"/>
  <c r="J51" i="13"/>
  <c r="J34" i="13" s="1"/>
  <c r="W34" i="13"/>
  <c r="W78" i="13" s="1"/>
  <c r="W80" i="13" s="1"/>
  <c r="S51" i="13"/>
  <c r="K51" i="13"/>
  <c r="I52" i="13"/>
  <c r="I59" i="13"/>
  <c r="I65" i="13"/>
  <c r="G65" i="13"/>
  <c r="H51" i="13"/>
  <c r="H34" i="13" s="1"/>
  <c r="G59" i="13" l="1"/>
  <c r="P51" i="13"/>
  <c r="I51" i="13"/>
  <c r="Y84" i="13"/>
  <c r="X84" i="13"/>
  <c r="W84" i="13"/>
  <c r="V84" i="13"/>
  <c r="U84" i="13"/>
  <c r="T84" i="13"/>
  <c r="S84" i="13"/>
  <c r="R84" i="13"/>
  <c r="Y34" i="13"/>
  <c r="Y78" i="13" s="1"/>
  <c r="Y80" i="13" s="1"/>
  <c r="X34" i="13"/>
  <c r="X78" i="13" s="1"/>
  <c r="X80" i="13" s="1"/>
  <c r="V34" i="13"/>
  <c r="V78" i="13" s="1"/>
  <c r="V80" i="13" s="1"/>
  <c r="U34" i="13"/>
  <c r="T34" i="13"/>
  <c r="S34" i="13"/>
  <c r="I32" i="13"/>
  <c r="P32" i="13" s="1"/>
  <c r="I31" i="13"/>
  <c r="Y29" i="13"/>
  <c r="X29" i="13"/>
  <c r="W29" i="13"/>
  <c r="V29" i="13"/>
  <c r="U29" i="13"/>
  <c r="T29" i="13"/>
  <c r="Y28" i="13"/>
  <c r="Y25" i="13" s="1"/>
  <c r="X28" i="13"/>
  <c r="W28" i="13"/>
  <c r="V28" i="13"/>
  <c r="U28" i="13"/>
  <c r="T28" i="13"/>
  <c r="Y10" i="13"/>
  <c r="Y9" i="13" s="1"/>
  <c r="X10" i="13"/>
  <c r="X9" i="13" s="1"/>
  <c r="W10" i="13"/>
  <c r="W9" i="13" s="1"/>
  <c r="V10" i="13"/>
  <c r="V9" i="13" s="1"/>
  <c r="U10" i="13"/>
  <c r="U9" i="13" s="1"/>
  <c r="S78" i="13" l="1"/>
  <c r="U78" i="13"/>
  <c r="U80" i="13" s="1"/>
  <c r="T78" i="13"/>
  <c r="T80" i="13" s="1"/>
  <c r="U25" i="13"/>
  <c r="W25" i="13"/>
  <c r="I30" i="13"/>
  <c r="P31" i="13"/>
  <c r="P30" i="13" s="1"/>
  <c r="T25" i="13"/>
  <c r="I29" i="13"/>
  <c r="V25" i="13"/>
  <c r="X25" i="13"/>
  <c r="I28" i="13"/>
  <c r="H77" i="13"/>
  <c r="H78" i="13" s="1"/>
  <c r="G32" i="13"/>
  <c r="O32" i="13" s="1"/>
  <c r="G38" i="13"/>
  <c r="O38" i="13" s="1"/>
  <c r="G39" i="13"/>
  <c r="O39" i="13" s="1"/>
  <c r="G40" i="13"/>
  <c r="O40" i="13" s="1"/>
  <c r="G41" i="13"/>
  <c r="O41" i="13" s="1"/>
  <c r="G42" i="13"/>
  <c r="O42" i="13" s="1"/>
  <c r="G43" i="13"/>
  <c r="O43" i="13" s="1"/>
  <c r="G44" i="13"/>
  <c r="G45" i="13"/>
  <c r="O45" i="13" s="1"/>
  <c r="G46" i="13"/>
  <c r="O46" i="13" s="1"/>
  <c r="G47" i="13"/>
  <c r="O47" i="13" s="1"/>
  <c r="G48" i="13"/>
  <c r="O48" i="13" s="1"/>
  <c r="G49" i="13"/>
  <c r="O49" i="13" s="1"/>
  <c r="J77" i="13"/>
  <c r="J78" i="13" s="1"/>
  <c r="G31" i="13"/>
  <c r="O31" i="13" s="1"/>
  <c r="G26" i="13"/>
  <c r="O26" i="13" s="1"/>
  <c r="G27" i="13"/>
  <c r="O27" i="13" s="1"/>
  <c r="O44" i="13" l="1"/>
  <c r="G35" i="13"/>
  <c r="S80" i="13"/>
  <c r="S77" i="13"/>
  <c r="O30" i="13"/>
  <c r="O52" i="13"/>
  <c r="I25" i="13"/>
  <c r="P28" i="13"/>
  <c r="G29" i="13"/>
  <c r="O29" i="13" s="1"/>
  <c r="P29" i="13"/>
  <c r="G30" i="13"/>
  <c r="G73" i="13"/>
  <c r="G51" i="13" s="1"/>
  <c r="G28" i="13"/>
  <c r="O28" i="13" s="1"/>
  <c r="CE19" i="6"/>
  <c r="CE17" i="6"/>
  <c r="CE18" i="6"/>
  <c r="CE16" i="6"/>
  <c r="O25" i="13" l="1"/>
  <c r="P25" i="13"/>
  <c r="G25" i="13"/>
  <c r="I10" i="7" l="1"/>
  <c r="H10" i="7"/>
  <c r="G10" i="7"/>
  <c r="F10" i="7"/>
  <c r="E10" i="7"/>
  <c r="D10" i="7"/>
  <c r="C10" i="7"/>
  <c r="B10" i="7"/>
  <c r="CP17" i="6" l="1"/>
  <c r="CP18" i="6"/>
  <c r="CP19" i="6"/>
  <c r="CP16" i="6"/>
  <c r="CF20" i="6"/>
  <c r="CF19" i="6"/>
  <c r="CF18" i="6"/>
  <c r="CF17" i="6"/>
  <c r="CF16" i="6"/>
  <c r="R35" i="13" l="1"/>
  <c r="R34" i="13"/>
  <c r="I36" i="13"/>
  <c r="I35" i="13" s="1"/>
  <c r="I34" i="13" s="1"/>
  <c r="I77" i="13" l="1"/>
  <c r="I78" i="13" s="1"/>
  <c r="R80" i="13"/>
  <c r="G36" i="13"/>
  <c r="P36" i="13"/>
  <c r="P35" i="13" l="1"/>
  <c r="P34" i="13" s="1"/>
  <c r="K35" i="13"/>
  <c r="K34" i="13" s="1"/>
  <c r="K77" i="13" s="1"/>
  <c r="K78" i="13" s="1"/>
  <c r="P78" i="13"/>
  <c r="P77" i="13"/>
  <c r="G34" i="13"/>
  <c r="O36" i="13"/>
  <c r="O35" i="13" s="1"/>
  <c r="O34" i="13" s="1"/>
  <c r="G77" i="13" l="1"/>
  <c r="G78" i="13" s="1"/>
  <c r="O78" i="13"/>
  <c r="O77" i="13"/>
</calcChain>
</file>

<file path=xl/sharedStrings.xml><?xml version="1.0" encoding="utf-8"?>
<sst xmlns="http://schemas.openxmlformats.org/spreadsheetml/2006/main" count="504" uniqueCount="403">
  <si>
    <t>УЧЕБНЫЙ ПЛАН</t>
  </si>
  <si>
    <t xml:space="preserve">по специальности среднего профессионального образования </t>
  </si>
  <si>
    <t>код и наименование  профессии/специальности</t>
  </si>
  <si>
    <t xml:space="preserve">наименование образовательного учреждения </t>
  </si>
  <si>
    <t xml:space="preserve">по программе </t>
  </si>
  <si>
    <t>подготовки</t>
  </si>
  <si>
    <t>базовой или углубленной</t>
  </si>
  <si>
    <t>УТВЕРЖДАЮ</t>
  </si>
  <si>
    <t>"           "</t>
  </si>
  <si>
    <t>Квалификация:</t>
  </si>
  <si>
    <t>Форма обучения:</t>
  </si>
  <si>
    <t>года</t>
  </si>
  <si>
    <t xml:space="preserve">и </t>
  </si>
  <si>
    <t>мес</t>
  </si>
  <si>
    <t xml:space="preserve">на базе </t>
  </si>
  <si>
    <t xml:space="preserve">Учебная практика </t>
  </si>
  <si>
    <t>Всего</t>
  </si>
  <si>
    <t xml:space="preserve">Индекс </t>
  </si>
  <si>
    <t>Наименование циклов, дисциплин, профессиональных модулей, МДК, практик</t>
  </si>
  <si>
    <r>
      <t>Формаы промежуточной аттестации</t>
    </r>
    <r>
      <rPr>
        <vertAlign val="superscript"/>
        <sz val="11"/>
        <color indexed="8"/>
        <rFont val="Calibri"/>
        <family val="2"/>
        <charset val="204"/>
      </rPr>
      <t>2</t>
    </r>
  </si>
  <si>
    <t>Учебная нагрузка обучающихся (час.)</t>
  </si>
  <si>
    <t xml:space="preserve">Обязательная аудиторная </t>
  </si>
  <si>
    <t xml:space="preserve">максимальная </t>
  </si>
  <si>
    <t xml:space="preserve">Самостоятельная работа </t>
  </si>
  <si>
    <t xml:space="preserve">всего занятий </t>
  </si>
  <si>
    <t>лаб. и практ. занятий, вкл. семинары</t>
  </si>
  <si>
    <t xml:space="preserve">1 курс </t>
  </si>
  <si>
    <t xml:space="preserve">2 курс </t>
  </si>
  <si>
    <t xml:space="preserve">3 курс </t>
  </si>
  <si>
    <t xml:space="preserve">4 курс </t>
  </si>
  <si>
    <t>О.00</t>
  </si>
  <si>
    <t>Общеобразовательный цикл</t>
  </si>
  <si>
    <t>ОДБ</t>
  </si>
  <si>
    <t xml:space="preserve">Иностранный язык </t>
  </si>
  <si>
    <t xml:space="preserve">История </t>
  </si>
  <si>
    <t xml:space="preserve">Биология </t>
  </si>
  <si>
    <t xml:space="preserve">Физическая культура </t>
  </si>
  <si>
    <t xml:space="preserve">Математика </t>
  </si>
  <si>
    <t xml:space="preserve">Физика </t>
  </si>
  <si>
    <t>ДЗ</t>
  </si>
  <si>
    <t>-, ДЗ</t>
  </si>
  <si>
    <t xml:space="preserve">базовой  </t>
  </si>
  <si>
    <t xml:space="preserve">основного общего образования </t>
  </si>
  <si>
    <t>ОГСЭ.00</t>
  </si>
  <si>
    <t>ОГСЭ.01</t>
  </si>
  <si>
    <t>ЕН.00</t>
  </si>
  <si>
    <t>ЕН.01</t>
  </si>
  <si>
    <t>П.00</t>
  </si>
  <si>
    <t>ОП.00</t>
  </si>
  <si>
    <t>ПМ.00</t>
  </si>
  <si>
    <t>Профессиональные модули</t>
  </si>
  <si>
    <t>ПМ.01</t>
  </si>
  <si>
    <t>МДК.01.01</t>
  </si>
  <si>
    <t>МДК.01.02</t>
  </si>
  <si>
    <t>УП.01</t>
  </si>
  <si>
    <t>ПП.01</t>
  </si>
  <si>
    <t>МДК.02.01</t>
  </si>
  <si>
    <t>ПП.02</t>
  </si>
  <si>
    <t>ПДП</t>
  </si>
  <si>
    <t xml:space="preserve">Гоударственная итоговая аттестация </t>
  </si>
  <si>
    <t>часов</t>
  </si>
  <si>
    <t xml:space="preserve">Государственная (итоговая) аттестация </t>
  </si>
  <si>
    <t>1.1. Дипломный проект (работа)</t>
  </si>
  <si>
    <t>Выполнение дипломного проекта (работы)   с</t>
  </si>
  <si>
    <t>по</t>
  </si>
  <si>
    <t xml:space="preserve">по </t>
  </si>
  <si>
    <t>Защита дипломного проекта (работы)               с</t>
  </si>
  <si>
    <t>техник</t>
  </si>
  <si>
    <t>-,Э</t>
  </si>
  <si>
    <r>
      <t>Распределение обязательной аудиторной нагрузки по курсам и семестрам</t>
    </r>
    <r>
      <rPr>
        <vertAlign val="superscript"/>
        <sz val="11"/>
        <color indexed="8"/>
        <rFont val="Calibri"/>
        <family val="2"/>
        <charset val="204"/>
      </rPr>
      <t xml:space="preserve"> </t>
    </r>
    <r>
      <rPr>
        <sz val="11"/>
        <color theme="1"/>
        <rFont val="Calibri"/>
        <family val="2"/>
        <charset val="204"/>
        <scheme val="minor"/>
      </rPr>
      <t>(час. в семестр)</t>
    </r>
  </si>
  <si>
    <t xml:space="preserve">Профиль получаемого профессионального </t>
  </si>
  <si>
    <t xml:space="preserve">образования </t>
  </si>
  <si>
    <t>ОГСЭ.02</t>
  </si>
  <si>
    <t>ОГСЭ.03</t>
  </si>
  <si>
    <t>ОГСЭ.04</t>
  </si>
  <si>
    <t>ЕН.02</t>
  </si>
  <si>
    <t>ПМ.02</t>
  </si>
  <si>
    <t>ПМ.03</t>
  </si>
  <si>
    <t>МДК.03.01</t>
  </si>
  <si>
    <t>УП.03</t>
  </si>
  <si>
    <t>Дисциплин и МДК</t>
  </si>
  <si>
    <t>Учебной практики</t>
  </si>
  <si>
    <t>Производственной практики</t>
  </si>
  <si>
    <t>Экзаменов</t>
  </si>
  <si>
    <t>Недельная нагрузка, час</t>
  </si>
  <si>
    <t>Производственная практика (преддипломная)</t>
  </si>
  <si>
    <t>ГИА</t>
  </si>
  <si>
    <t>Дифф. Зачетов</t>
  </si>
  <si>
    <t>Зачетов</t>
  </si>
  <si>
    <t>З,З,З,З,З,ДЗ</t>
  </si>
  <si>
    <t>-,ДЗ</t>
  </si>
  <si>
    <t xml:space="preserve">Информатика  </t>
  </si>
  <si>
    <t>ОП.01</t>
  </si>
  <si>
    <t>ОП.02</t>
  </si>
  <si>
    <t>ОП.03</t>
  </si>
  <si>
    <t>ОП.04</t>
  </si>
  <si>
    <t>ОП.05</t>
  </si>
  <si>
    <t>ОП.06</t>
  </si>
  <si>
    <t>ОП.07</t>
  </si>
  <si>
    <t>ОП.08</t>
  </si>
  <si>
    <t>ОП.09</t>
  </si>
  <si>
    <t>Инженерная графика</t>
  </si>
  <si>
    <t xml:space="preserve">Электротехника и электроника </t>
  </si>
  <si>
    <t xml:space="preserve">Метрология, стандартизация и сертификация </t>
  </si>
  <si>
    <t>Правовое обеспечение профессиональной деятельности</t>
  </si>
  <si>
    <t xml:space="preserve">Охрана труда </t>
  </si>
  <si>
    <t>Безопасность жизнедеятельности</t>
  </si>
  <si>
    <t>в том числе</t>
  </si>
  <si>
    <t>Э</t>
  </si>
  <si>
    <t>Производственная практика (по профилю специальности)</t>
  </si>
  <si>
    <t>4 нед.</t>
  </si>
  <si>
    <t>6 нед.</t>
  </si>
  <si>
    <t>18.05.</t>
  </si>
  <si>
    <t>14.06.</t>
  </si>
  <si>
    <t>15.06.</t>
  </si>
  <si>
    <t>28.06.</t>
  </si>
  <si>
    <t>курс</t>
  </si>
  <si>
    <t>сентябрь</t>
  </si>
  <si>
    <t>29.09  - 05.10</t>
  </si>
  <si>
    <t>октябрь</t>
  </si>
  <si>
    <t>27.10 – 02.11</t>
  </si>
  <si>
    <t>ноябрь</t>
  </si>
  <si>
    <t>декабрь</t>
  </si>
  <si>
    <t>29.12 – 04.01</t>
  </si>
  <si>
    <t>январь</t>
  </si>
  <si>
    <t>26.01 – 01.02</t>
  </si>
  <si>
    <t>февраль</t>
  </si>
  <si>
    <t>23.02 – 01.03</t>
  </si>
  <si>
    <t>март</t>
  </si>
  <si>
    <t>30.03 - 05.04</t>
  </si>
  <si>
    <t>апрель</t>
  </si>
  <si>
    <t>27.04 – 03.05</t>
  </si>
  <si>
    <t>май</t>
  </si>
  <si>
    <t>июнь</t>
  </si>
  <si>
    <t>29.06 - 05.07</t>
  </si>
  <si>
    <t>июль</t>
  </si>
  <si>
    <t>27.07 – 02.08</t>
  </si>
  <si>
    <t>август</t>
  </si>
  <si>
    <t>КУРСЫ</t>
  </si>
  <si>
    <t>Теор. обучен.</t>
  </si>
  <si>
    <t>Экз.сессии, нед</t>
  </si>
  <si>
    <t>Произ. практика</t>
  </si>
  <si>
    <t>Защита ВКР</t>
  </si>
  <si>
    <t>подготовка ВКР</t>
  </si>
  <si>
    <t>каникулы</t>
  </si>
  <si>
    <t>Всего недель</t>
  </si>
  <si>
    <t>1     7</t>
  </si>
  <si>
    <t>8       14</t>
  </si>
  <si>
    <t>15     21</t>
  </si>
  <si>
    <t>22     28</t>
  </si>
  <si>
    <t>6     12</t>
  </si>
  <si>
    <t>13     19</t>
  </si>
  <si>
    <t>20     26</t>
  </si>
  <si>
    <t>3       9</t>
  </si>
  <si>
    <t>10      16</t>
  </si>
  <si>
    <t>17      23</t>
  </si>
  <si>
    <t>24      30</t>
  </si>
  <si>
    <t>1        7</t>
  </si>
  <si>
    <t>8      14</t>
  </si>
  <si>
    <t>5      11</t>
  </si>
  <si>
    <t>12      18</t>
  </si>
  <si>
    <t>19     25</t>
  </si>
  <si>
    <t>2      8</t>
  </si>
  <si>
    <t>9     15</t>
  </si>
  <si>
    <t>16      22</t>
  </si>
  <si>
    <t>9       15</t>
  </si>
  <si>
    <t>23      29</t>
  </si>
  <si>
    <t>13      19</t>
  </si>
  <si>
    <t>20      26</t>
  </si>
  <si>
    <t>4        10</t>
  </si>
  <si>
    <t>11    17</t>
  </si>
  <si>
    <t>18    24</t>
  </si>
  <si>
    <t>25    31</t>
  </si>
  <si>
    <t>1       7</t>
  </si>
  <si>
    <t>15      21</t>
  </si>
  <si>
    <t>22      28</t>
  </si>
  <si>
    <t>6         12</t>
  </si>
  <si>
    <t>10    16</t>
  </si>
  <si>
    <t>24      31</t>
  </si>
  <si>
    <t>недель</t>
  </si>
  <si>
    <t>учебн.</t>
  </si>
  <si>
    <t>по спец</t>
  </si>
  <si>
    <t>преддип</t>
  </si>
  <si>
    <t>уч</t>
  </si>
  <si>
    <t>пс</t>
  </si>
  <si>
    <t>пп</t>
  </si>
  <si>
    <t>с</t>
  </si>
  <si>
    <t>Условные обозначения:</t>
  </si>
  <si>
    <t>-теоретическое обучение</t>
  </si>
  <si>
    <t>-промежуточная аттестация</t>
  </si>
  <si>
    <t>-практика преддипломная</t>
  </si>
  <si>
    <t>-подготовкак ВКР</t>
  </si>
  <si>
    <t>-защита ВКР</t>
  </si>
  <si>
    <t>-каникулы</t>
  </si>
  <si>
    <t>-учебная практика</t>
  </si>
  <si>
    <t>-практика по профилю специальности</t>
  </si>
  <si>
    <t>в</t>
  </si>
  <si>
    <t>- вождение</t>
  </si>
  <si>
    <t>1сем</t>
  </si>
  <si>
    <t>2сем</t>
  </si>
  <si>
    <t>3сем</t>
  </si>
  <si>
    <t>4сем</t>
  </si>
  <si>
    <t>5сем</t>
  </si>
  <si>
    <t>6сем</t>
  </si>
  <si>
    <t>7сем</t>
  </si>
  <si>
    <t>8сем</t>
  </si>
  <si>
    <t>17 нед.</t>
  </si>
  <si>
    <t>22 нед.</t>
  </si>
  <si>
    <t>16 нед.</t>
  </si>
  <si>
    <t>24 нед.</t>
  </si>
  <si>
    <t>13 нед.</t>
  </si>
  <si>
    <t>среднего профессионального образования Иркутской области</t>
  </si>
  <si>
    <t xml:space="preserve">Основы философии </t>
  </si>
  <si>
    <t>"Черемховский горнотехнический колледж им. М.И. Щадова"</t>
  </si>
  <si>
    <t>ОП.12</t>
  </si>
  <si>
    <t>ОП.13</t>
  </si>
  <si>
    <t>максимальная</t>
  </si>
  <si>
    <t>аб. и практ. занятий, вкл. Семинары</t>
  </si>
  <si>
    <t xml:space="preserve"> -,Э</t>
  </si>
  <si>
    <t>вариатив</t>
  </si>
  <si>
    <t>ОП.10</t>
  </si>
  <si>
    <t>МДК 01.03</t>
  </si>
  <si>
    <t>ОУД.01</t>
  </si>
  <si>
    <t>ОУД.02</t>
  </si>
  <si>
    <t>Общие  общеобразовательные учебные  дисциплины</t>
  </si>
  <si>
    <t>ОУД.05</t>
  </si>
  <si>
    <t>ОУД.06</t>
  </si>
  <si>
    <t>ОУД.07</t>
  </si>
  <si>
    <t>ОУД.08</t>
  </si>
  <si>
    <t>Химия</t>
  </si>
  <si>
    <t>ОУД.10</t>
  </si>
  <si>
    <t>образовательной программы подготовки специалистов среднего звена</t>
  </si>
  <si>
    <t>Профессиональный  учебный цикл</t>
  </si>
  <si>
    <t>Общепрофессиональные дисциплины</t>
  </si>
  <si>
    <r>
      <rPr>
        <b/>
        <sz val="11"/>
        <color indexed="8"/>
        <rFont val="Calibri"/>
        <family val="2"/>
        <charset val="204"/>
      </rPr>
      <t>Консультации</t>
    </r>
    <r>
      <rPr>
        <sz val="11"/>
        <color theme="1"/>
        <rFont val="Calibri"/>
        <family val="2"/>
        <charset val="204"/>
        <scheme val="minor"/>
      </rPr>
      <t xml:space="preserve"> из расчета 4 часа на одного обучающегося на каждый учебный год</t>
    </r>
  </si>
  <si>
    <t>1.2. Государственные экзамены: не предусмотрены</t>
  </si>
  <si>
    <t>Преддипломной  практики</t>
  </si>
  <si>
    <t>1. Программа базовой подготовки</t>
  </si>
  <si>
    <t xml:space="preserve">Русский язык </t>
  </si>
  <si>
    <t>Литература</t>
  </si>
  <si>
    <t>1. Сводные данные по бюджету времени (в неделях)</t>
  </si>
  <si>
    <t xml:space="preserve">Курсы </t>
  </si>
  <si>
    <t xml:space="preserve">Обучение по дисциплинам и междисциплинарным курсам </t>
  </si>
  <si>
    <t xml:space="preserve">Производственная практика </t>
  </si>
  <si>
    <t xml:space="preserve">Промежуточная аттестация </t>
  </si>
  <si>
    <t xml:space="preserve">Государственная итоговая аттестация </t>
  </si>
  <si>
    <t xml:space="preserve">Каникулы </t>
  </si>
  <si>
    <t xml:space="preserve">Всего </t>
  </si>
  <si>
    <t xml:space="preserve">по профилю специальности </t>
  </si>
  <si>
    <t xml:space="preserve">преддипломная </t>
  </si>
  <si>
    <t xml:space="preserve">I курс </t>
  </si>
  <si>
    <t xml:space="preserve">II курс </t>
  </si>
  <si>
    <t xml:space="preserve">III курс </t>
  </si>
  <si>
    <t xml:space="preserve">IV курс </t>
  </si>
  <si>
    <t>3. Перечень кабинетов, лабораторий, мастерских и др. для подготовки по специальности СПО</t>
  </si>
  <si>
    <t>№</t>
  </si>
  <si>
    <t xml:space="preserve">Наименование </t>
  </si>
  <si>
    <t>Кабинеты:</t>
  </si>
  <si>
    <t>Физики</t>
  </si>
  <si>
    <t>Химии</t>
  </si>
  <si>
    <t>Истории</t>
  </si>
  <si>
    <t>Обществознания</t>
  </si>
  <si>
    <t>социально-экономических дисиплин</t>
  </si>
  <si>
    <t xml:space="preserve">иностранного языка </t>
  </si>
  <si>
    <t>математики</t>
  </si>
  <si>
    <t>инженерной графики</t>
  </si>
  <si>
    <t>Лаборатории:</t>
  </si>
  <si>
    <t>электротехники и электроники</t>
  </si>
  <si>
    <t>метрологии, стандартизации и сертификации</t>
  </si>
  <si>
    <t>Спортивный комплекс</t>
  </si>
  <si>
    <t>спортивный зал</t>
  </si>
  <si>
    <t>открытый стадион широкого профиля с элементами полосы препятствий</t>
  </si>
  <si>
    <t>стрелковый тир (в любой модификации, включая электронный) или место для стрельбы)</t>
  </si>
  <si>
    <t>Залы:</t>
  </si>
  <si>
    <t>библиотека, читальный зал с выходом в сеть Интернет</t>
  </si>
  <si>
    <t>актовый зал</t>
  </si>
  <si>
    <t>"Черемховский ГТК им. М.И. Щадова"</t>
  </si>
  <si>
    <t>очная</t>
  </si>
  <si>
    <t xml:space="preserve">Нормативный срок освоения ППССЗ - </t>
  </si>
  <si>
    <t xml:space="preserve">Русского языка </t>
  </si>
  <si>
    <t>Литературы</t>
  </si>
  <si>
    <t>Биологии</t>
  </si>
  <si>
    <t>203,207,209,204</t>
  </si>
  <si>
    <t>Информатики</t>
  </si>
  <si>
    <t>Географии</t>
  </si>
  <si>
    <t>Экологии</t>
  </si>
  <si>
    <t>ОП.11</t>
  </si>
  <si>
    <t>Всего часов обучения по циклам ППССЗ</t>
  </si>
  <si>
    <t>2.2 План учебного процесса (программы подготовки специалистов среднего звена)</t>
  </si>
  <si>
    <t>17 нед</t>
  </si>
  <si>
    <t>зачет</t>
  </si>
  <si>
    <t>дифференцированный зачет</t>
  </si>
  <si>
    <t>экзамен</t>
  </si>
  <si>
    <t>-, Э</t>
  </si>
  <si>
    <t>3,4,5,6,7</t>
  </si>
  <si>
    <t>Экзамен по модулю</t>
  </si>
  <si>
    <t>Транспортная система России</t>
  </si>
  <si>
    <t>Техническая механика</t>
  </si>
  <si>
    <t>Правила безопасности дорожного движения</t>
  </si>
  <si>
    <t>Экономика отрасли</t>
  </si>
  <si>
    <t>Организация перевозочного процесса ( на автомобильном транспорте)</t>
  </si>
  <si>
    <t>Технология перевозочного процесса (на автомобильном транспорте)</t>
  </si>
  <si>
    <t>Информационное обеспечение перевозочного процесса (на автомобильном транспорте)</t>
  </si>
  <si>
    <t>Автоматизированные системы управления на транспорте (на автомобильном транспорте)</t>
  </si>
  <si>
    <t>Организация сервисного обслуживания на транспорте ( на автомобильном транспорте)</t>
  </si>
  <si>
    <t>Организация движения ( на автомобильном транспорте)</t>
  </si>
  <si>
    <t xml:space="preserve"> ДЗ</t>
  </si>
  <si>
    <t>МДК. 02.02</t>
  </si>
  <si>
    <t>УП.02</t>
  </si>
  <si>
    <t xml:space="preserve">Организация транспортно- логистической деятельности ( на автомобильном транспорте) </t>
  </si>
  <si>
    <t>Транспортно-экспедиционная деятельность (на автомобильном транспорте)</t>
  </si>
  <si>
    <t>МДК.03.02</t>
  </si>
  <si>
    <t>МДК.03.03</t>
  </si>
  <si>
    <t>Перевозка грузов на особых условиях</t>
  </si>
  <si>
    <t>Обеспечение грузовых перевозок ( на автомобильном транспорте)</t>
  </si>
  <si>
    <t>ПП.03</t>
  </si>
  <si>
    <t>ПМ.04</t>
  </si>
  <si>
    <t>МДК.04.01</t>
  </si>
  <si>
    <t>Организация работы диспетчера автомобильного транспорта</t>
  </si>
  <si>
    <t>УП.04</t>
  </si>
  <si>
    <t>6/11/18</t>
  </si>
  <si>
    <t>Максимальная</t>
  </si>
  <si>
    <t>обязательная</t>
  </si>
  <si>
    <t>ЛПЗ</t>
  </si>
  <si>
    <t>Технические средства (автомобильный транспорт)</t>
  </si>
  <si>
    <t>ФГОС</t>
  </si>
  <si>
    <t>уп</t>
  </si>
  <si>
    <t>ОП.14</t>
  </si>
  <si>
    <t>Автомобильные эксплуатационные материалы</t>
  </si>
  <si>
    <t>Конструкция и основы эксплуатации автомобилей</t>
  </si>
  <si>
    <t>Основы проектирования перевозочного  процесса</t>
  </si>
  <si>
    <t>ОП.15</t>
  </si>
  <si>
    <t xml:space="preserve"> -,ДЗ</t>
  </si>
  <si>
    <t>Э,Э</t>
  </si>
  <si>
    <t xml:space="preserve"> -,З,-,-,-,ДЗ</t>
  </si>
  <si>
    <t>Выполнение работ по профессии  рабочих Диспетчер автомобильного транспорта</t>
  </si>
  <si>
    <t>информатики и информационных систем</t>
  </si>
  <si>
    <t>транспортной системы России</t>
  </si>
  <si>
    <t>технических средств (по видам транспорта)</t>
  </si>
  <si>
    <t>охраны труда</t>
  </si>
  <si>
    <t>управления качеством и персоналом</t>
  </si>
  <si>
    <t>основ исследовательской деятельности</t>
  </si>
  <si>
    <t>безопасности движения</t>
  </si>
  <si>
    <t>методический</t>
  </si>
  <si>
    <t>управления движением</t>
  </si>
  <si>
    <t>автоматизированных систем управления</t>
  </si>
  <si>
    <t>Общий гуманитарный и социально-экономический учебный  цикл</t>
  </si>
  <si>
    <t>Математический и общий естественнонаучный учебный  цикл</t>
  </si>
  <si>
    <t>Организация пассажирских перевозок и обслуживание пассажиров ( на автомобильном транспорте)</t>
  </si>
  <si>
    <t>214,216,223,400</t>
  </si>
  <si>
    <t>213,220,221</t>
  </si>
  <si>
    <t>411,413,414</t>
  </si>
  <si>
    <t>219</t>
  </si>
  <si>
    <t>113</t>
  </si>
  <si>
    <t>410</t>
  </si>
  <si>
    <t>113,109</t>
  </si>
  <si>
    <t>210</t>
  </si>
  <si>
    <t>202</t>
  </si>
  <si>
    <t>223</t>
  </si>
  <si>
    <t>209</t>
  </si>
  <si>
    <t>10</t>
  </si>
  <si>
    <t>105</t>
  </si>
  <si>
    <t>109</t>
  </si>
  <si>
    <t>312</t>
  </si>
  <si>
    <t>302</t>
  </si>
  <si>
    <t>224</t>
  </si>
  <si>
    <t>Основы исследовательской и  проектной деятельности</t>
  </si>
  <si>
    <t>23.02.01 Организация перевозок и управление на транспорте                                                                                        (по видам)</t>
  </si>
  <si>
    <t>организации перевозочного процесса (на автомобильном транспорте)</t>
  </si>
  <si>
    <t>организация сервисного обслуживания на транспорте (на автомобильном транспорте)</t>
  </si>
  <si>
    <t>организации транспортно-логистической деятельности (на автомобильном транспорте)</t>
  </si>
  <si>
    <t>безопасности жизнедеятельности</t>
  </si>
  <si>
    <t>Финансовая грамотность</t>
  </si>
  <si>
    <t xml:space="preserve">Директор  ГБПОУ  </t>
  </si>
  <si>
    <t>________________ С.Н. Сычев</t>
  </si>
  <si>
    <t>технологический</t>
  </si>
  <si>
    <t>ОУД.09</t>
  </si>
  <si>
    <t>ОУД.11</t>
  </si>
  <si>
    <t xml:space="preserve">Индивидуальный проект                                  Курсовая  работа (проект) </t>
  </si>
  <si>
    <t>География</t>
  </si>
  <si>
    <t>Обществознание</t>
  </si>
  <si>
    <t>ОУД.03</t>
  </si>
  <si>
    <t>ОУД. 04</t>
  </si>
  <si>
    <t>Информатика</t>
  </si>
  <si>
    <t>Индивидуальный проект</t>
  </si>
  <si>
    <t>ОУД.13</t>
  </si>
  <si>
    <t>ОУД. 12</t>
  </si>
  <si>
    <t>ОУД 14</t>
  </si>
  <si>
    <t>ПА 00</t>
  </si>
  <si>
    <t>5 нед.</t>
  </si>
  <si>
    <t>2023  г.</t>
  </si>
  <si>
    <t>З,ДЗ</t>
  </si>
  <si>
    <t>1/10/4</t>
  </si>
  <si>
    <t xml:space="preserve"> 1/10/4</t>
  </si>
  <si>
    <t>6/4/0</t>
  </si>
  <si>
    <t>-/0/2</t>
  </si>
  <si>
    <t>0/11/4</t>
  </si>
  <si>
    <t>-/3/4</t>
  </si>
  <si>
    <t>/5/1</t>
  </si>
  <si>
    <t>-/4/2</t>
  </si>
  <si>
    <t>-/2/1</t>
  </si>
  <si>
    <t>-/14/8</t>
  </si>
  <si>
    <t>Основы безопасности и защиты Родины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</si>
</sst>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9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4"/>
      <color indexed="8"/>
      <name val="Calibri"/>
      <family val="2"/>
      <charset val="204"/>
    </font>
    <font>
      <sz val="14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4"/>
      <color indexed="8"/>
      <name val="Calibri"/>
      <family val="2"/>
      <charset val="204"/>
    </font>
    <font>
      <vertAlign val="superscript"/>
      <sz val="11"/>
      <color indexed="8"/>
      <name val="Calibri"/>
      <family val="2"/>
      <charset val="204"/>
    </font>
    <font>
      <sz val="13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9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9"/>
      <name val="Arial Cyr"/>
      <family val="2"/>
      <charset val="204"/>
    </font>
    <font>
      <b/>
      <sz val="10"/>
      <name val="Arial Cyr"/>
      <charset val="204"/>
    </font>
    <font>
      <b/>
      <sz val="7"/>
      <name val="Arial Cyr"/>
      <family val="2"/>
      <charset val="204"/>
    </font>
    <font>
      <b/>
      <sz val="7"/>
      <name val="Times New Roman"/>
      <family val="1"/>
    </font>
    <font>
      <sz val="7"/>
      <name val="Times New Roman"/>
      <family val="1"/>
    </font>
    <font>
      <sz val="7"/>
      <name val="Arial Cyr"/>
      <charset val="204"/>
    </font>
    <font>
      <sz val="7"/>
      <name val="Times New Roman"/>
      <family val="1"/>
      <charset val="204"/>
    </font>
    <font>
      <b/>
      <sz val="7"/>
      <name val="Times New Roman"/>
      <family val="1"/>
      <charset val="204"/>
    </font>
    <font>
      <sz val="7"/>
      <name val="Arial Cyr"/>
      <family val="2"/>
      <charset val="204"/>
    </font>
    <font>
      <sz val="8"/>
      <name val="Arial Cyr"/>
      <charset val="204"/>
    </font>
    <font>
      <sz val="8"/>
      <name val="Arial Cyr"/>
      <family val="2"/>
      <charset val="204"/>
    </font>
    <font>
      <sz val="10"/>
      <name val="Arial Cyr"/>
      <charset val="204"/>
    </font>
    <font>
      <sz val="6"/>
      <name val="Times New Roman"/>
      <family val="1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sz val="8"/>
      <name val="Calibri"/>
      <family val="2"/>
      <charset val="204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4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</font>
    <font>
      <b/>
      <sz val="11"/>
      <color rgb="FFFF0000"/>
      <name val="Calibri"/>
      <family val="2"/>
      <charset val="204"/>
      <scheme val="minor"/>
    </font>
  </fonts>
  <fills count="2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B0F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23" fillId="0" borderId="0"/>
  </cellStyleXfs>
  <cellXfs count="493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/>
    <xf numFmtId="0" fontId="3" fillId="0" borderId="0" xfId="0" applyFont="1" applyAlignment="1">
      <alignment horizontal="center"/>
    </xf>
    <xf numFmtId="0" fontId="3" fillId="0" borderId="1" xfId="0" applyFont="1" applyBorder="1" applyAlignment="1"/>
    <xf numFmtId="0" fontId="3" fillId="0" borderId="0" xfId="0" applyFont="1" applyBorder="1"/>
    <xf numFmtId="0" fontId="0" fillId="0" borderId="2" xfId="0" applyBorder="1"/>
    <xf numFmtId="0" fontId="0" fillId="0" borderId="2" xfId="0" applyBorder="1" applyAlignment="1">
      <alignment wrapText="1"/>
    </xf>
    <xf numFmtId="0" fontId="1" fillId="0" borderId="2" xfId="0" applyFont="1" applyBorder="1" applyAlignment="1">
      <alignment horizontal="center" vertical="center"/>
    </xf>
    <xf numFmtId="0" fontId="0" fillId="0" borderId="2" xfId="0" applyFill="1" applyBorder="1"/>
    <xf numFmtId="0" fontId="0" fillId="0" borderId="2" xfId="0" applyFill="1" applyBorder="1" applyAlignment="1">
      <alignment vertical="center"/>
    </xf>
    <xf numFmtId="49" fontId="0" fillId="0" borderId="2" xfId="0" applyNumberFormat="1" applyBorder="1" applyAlignment="1">
      <alignment horizontal="center"/>
    </xf>
    <xf numFmtId="49" fontId="1" fillId="0" borderId="2" xfId="0" applyNumberFormat="1" applyFont="1" applyBorder="1" applyAlignment="1">
      <alignment horizontal="center" vertical="center"/>
    </xf>
    <xf numFmtId="0" fontId="0" fillId="0" borderId="0" xfId="0" applyBorder="1" applyAlignment="1"/>
    <xf numFmtId="0" fontId="0" fillId="0" borderId="2" xfId="0" applyBorder="1" applyAlignment="1"/>
    <xf numFmtId="0" fontId="0" fillId="0" borderId="2" xfId="0" applyBorder="1" applyAlignment="1">
      <alignment vertical="center" wrapText="1"/>
    </xf>
    <xf numFmtId="0" fontId="4" fillId="0" borderId="0" xfId="0" applyFont="1" applyAlignment="1">
      <alignment horizontal="center" vertical="top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0" fillId="0" borderId="3" xfId="0" applyBorder="1" applyAlignment="1"/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/>
    <xf numFmtId="0" fontId="0" fillId="0" borderId="6" xfId="0" applyBorder="1" applyAlignment="1">
      <alignment vertical="center"/>
    </xf>
    <xf numFmtId="0" fontId="0" fillId="0" borderId="1" xfId="0" applyBorder="1"/>
    <xf numFmtId="0" fontId="0" fillId="0" borderId="7" xfId="0" applyBorder="1"/>
    <xf numFmtId="0" fontId="8" fillId="0" borderId="0" xfId="0" applyFont="1" applyAlignment="1"/>
    <xf numFmtId="0" fontId="9" fillId="0" borderId="2" xfId="0" applyFont="1" applyBorder="1" applyAlignment="1">
      <alignment horizontal="center"/>
    </xf>
    <xf numFmtId="49" fontId="1" fillId="0" borderId="3" xfId="0" applyNumberFormat="1" applyFont="1" applyBorder="1" applyAlignment="1">
      <alignment horizontal="center"/>
    </xf>
    <xf numFmtId="0" fontId="1" fillId="0" borderId="2" xfId="0" applyFont="1" applyBorder="1" applyAlignment="1">
      <alignment vertical="center"/>
    </xf>
    <xf numFmtId="0" fontId="12" fillId="0" borderId="2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horizontal="right" vertical="center" wrapText="1"/>
    </xf>
    <xf numFmtId="0" fontId="0" fillId="0" borderId="2" xfId="0" applyBorder="1" applyAlignment="1">
      <alignment vertical="center"/>
    </xf>
    <xf numFmtId="49" fontId="0" fillId="0" borderId="2" xfId="0" applyNumberFormat="1" applyBorder="1" applyAlignment="1">
      <alignment horizontal="center" vertical="center"/>
    </xf>
    <xf numFmtId="49" fontId="0" fillId="0" borderId="8" xfId="0" applyNumberForma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2" xfId="0" applyFill="1" applyBorder="1" applyAlignment="1"/>
    <xf numFmtId="0" fontId="0" fillId="0" borderId="2" xfId="0" applyFill="1" applyBorder="1" applyAlignment="1">
      <alignment horizontal="center" vertical="center"/>
    </xf>
    <xf numFmtId="0" fontId="23" fillId="0" borderId="0" xfId="1"/>
    <xf numFmtId="0" fontId="23" fillId="2" borderId="0" xfId="1" applyFill="1"/>
    <xf numFmtId="0" fontId="21" fillId="0" borderId="0" xfId="1" applyFont="1"/>
    <xf numFmtId="0" fontId="17" fillId="0" borderId="2" xfId="1" applyFont="1" applyBorder="1"/>
    <xf numFmtId="0" fontId="15" fillId="0" borderId="2" xfId="1" applyFont="1" applyBorder="1" applyAlignment="1">
      <alignment horizontal="center" vertical="center" textRotation="90" wrapText="1"/>
    </xf>
    <xf numFmtId="0" fontId="15" fillId="0" borderId="4" xfId="1" applyFont="1" applyBorder="1" applyAlignment="1">
      <alignment horizontal="center" vertical="center" textRotation="90" wrapText="1"/>
    </xf>
    <xf numFmtId="0" fontId="15" fillId="0" borderId="4" xfId="1" applyFont="1" applyBorder="1" applyAlignment="1">
      <alignment vertical="center" textRotation="90" wrapText="1"/>
    </xf>
    <xf numFmtId="0" fontId="15" fillId="0" borderId="5" xfId="1" applyFont="1" applyBorder="1" applyAlignment="1">
      <alignment vertical="center" textRotation="90" wrapText="1"/>
    </xf>
    <xf numFmtId="0" fontId="15" fillId="0" borderId="5" xfId="1" applyFont="1" applyBorder="1" applyAlignment="1">
      <alignment horizontal="center" vertical="center" textRotation="90" wrapText="1"/>
    </xf>
    <xf numFmtId="0" fontId="17" fillId="0" borderId="0" xfId="1" applyFont="1"/>
    <xf numFmtId="0" fontId="15" fillId="0" borderId="8" xfId="1" applyFont="1" applyBorder="1" applyAlignment="1">
      <alignment vertical="center" textRotation="90" wrapText="1"/>
    </xf>
    <xf numFmtId="0" fontId="15" fillId="0" borderId="0" xfId="1" applyFont="1" applyBorder="1" applyAlignment="1">
      <alignment vertical="center" textRotation="90" wrapText="1"/>
    </xf>
    <xf numFmtId="0" fontId="17" fillId="0" borderId="2" xfId="1" applyFont="1" applyBorder="1" applyAlignment="1">
      <alignment horizontal="center" vertical="center" textRotation="90" wrapText="1"/>
    </xf>
    <xf numFmtId="0" fontId="15" fillId="0" borderId="8" xfId="1" applyFont="1" applyBorder="1" applyAlignment="1">
      <alignment horizontal="center" vertical="center" textRotation="90" wrapText="1"/>
    </xf>
    <xf numFmtId="0" fontId="16" fillId="0" borderId="2" xfId="1" applyFont="1" applyBorder="1" applyAlignment="1">
      <alignment horizontal="center" vertical="center" textRotation="90" wrapText="1"/>
    </xf>
    <xf numFmtId="0" fontId="17" fillId="0" borderId="3" xfId="1" applyFont="1" applyBorder="1"/>
    <xf numFmtId="0" fontId="17" fillId="0" borderId="3" xfId="1" applyFont="1" applyBorder="1" applyAlignment="1">
      <alignment horizontal="center" vertical="center" textRotation="90" wrapText="1"/>
    </xf>
    <xf numFmtId="0" fontId="15" fillId="0" borderId="3" xfId="1" applyFont="1" applyBorder="1" applyAlignment="1">
      <alignment horizontal="center" vertical="center" textRotation="90" wrapText="1"/>
    </xf>
    <xf numFmtId="0" fontId="16" fillId="0" borderId="3" xfId="1" applyFont="1" applyBorder="1" applyAlignment="1">
      <alignment horizontal="center" vertical="center" textRotation="90" wrapText="1"/>
    </xf>
    <xf numFmtId="0" fontId="17" fillId="0" borderId="2" xfId="1" applyFont="1" applyBorder="1" applyAlignment="1">
      <alignment horizontal="center"/>
    </xf>
    <xf numFmtId="0" fontId="15" fillId="0" borderId="2" xfId="1" applyFont="1" applyBorder="1" applyAlignment="1">
      <alignment horizontal="center" vertical="center" wrapText="1"/>
    </xf>
    <xf numFmtId="0" fontId="15" fillId="0" borderId="2" xfId="1" applyFont="1" applyBorder="1" applyAlignment="1">
      <alignment horizontal="center" vertical="center"/>
    </xf>
    <xf numFmtId="0" fontId="15" fillId="3" borderId="2" xfId="1" applyFont="1" applyFill="1" applyBorder="1" applyAlignment="1">
      <alignment horizontal="center" vertical="center" textRotation="90" wrapText="1"/>
    </xf>
    <xf numFmtId="0" fontId="18" fillId="0" borderId="2" xfId="1" applyFont="1" applyBorder="1" applyAlignment="1">
      <alignment horizontal="center" vertical="center" wrapText="1"/>
    </xf>
    <xf numFmtId="0" fontId="17" fillId="0" borderId="2" xfId="1" applyFont="1" applyBorder="1" applyAlignment="1">
      <alignment horizontal="center" vertical="center" wrapText="1"/>
    </xf>
    <xf numFmtId="0" fontId="16" fillId="0" borderId="2" xfId="1" applyFont="1" applyBorder="1" applyAlignment="1">
      <alignment horizontal="center" vertical="center" wrapText="1"/>
    </xf>
    <xf numFmtId="0" fontId="17" fillId="0" borderId="10" xfId="1" applyFont="1" applyBorder="1" applyAlignment="1">
      <alignment horizontal="center" vertical="center"/>
    </xf>
    <xf numFmtId="0" fontId="16" fillId="0" borderId="2" xfId="1" applyFont="1" applyBorder="1" applyAlignment="1">
      <alignment horizontal="left" vertical="center" wrapText="1"/>
    </xf>
    <xf numFmtId="1" fontId="19" fillId="0" borderId="2" xfId="1" applyNumberFormat="1" applyFont="1" applyBorder="1" applyAlignment="1">
      <alignment horizontal="center" vertical="center" wrapText="1"/>
    </xf>
    <xf numFmtId="0" fontId="16" fillId="2" borderId="2" xfId="1" applyFont="1" applyFill="1" applyBorder="1" applyAlignment="1">
      <alignment horizontal="left" vertical="center" wrapText="1"/>
    </xf>
    <xf numFmtId="0" fontId="19" fillId="2" borderId="2" xfId="1" applyFont="1" applyFill="1" applyBorder="1" applyAlignment="1">
      <alignment horizontal="left" vertical="center" wrapText="1"/>
    </xf>
    <xf numFmtId="1" fontId="19" fillId="2" borderId="2" xfId="1" applyNumberFormat="1" applyFont="1" applyFill="1" applyBorder="1" applyAlignment="1">
      <alignment horizontal="center" vertical="center" wrapText="1"/>
    </xf>
    <xf numFmtId="0" fontId="16" fillId="3" borderId="2" xfId="1" applyFont="1" applyFill="1" applyBorder="1" applyAlignment="1">
      <alignment horizontal="left" vertical="center" wrapText="1"/>
    </xf>
    <xf numFmtId="1" fontId="18" fillId="0" borderId="2" xfId="1" applyNumberFormat="1" applyFont="1" applyBorder="1" applyAlignment="1">
      <alignment horizontal="center" vertical="center" wrapText="1"/>
    </xf>
    <xf numFmtId="0" fontId="17" fillId="0" borderId="2" xfId="1" applyFont="1" applyBorder="1" applyAlignment="1">
      <alignment horizontal="center" vertical="center"/>
    </xf>
    <xf numFmtId="1" fontId="17" fillId="2" borderId="2" xfId="1" applyNumberFormat="1" applyFont="1" applyFill="1" applyBorder="1" applyAlignment="1">
      <alignment horizontal="center" vertical="center"/>
    </xf>
    <xf numFmtId="1" fontId="17" fillId="0" borderId="2" xfId="1" applyNumberFormat="1" applyFont="1" applyBorder="1" applyAlignment="1">
      <alignment horizontal="center" vertical="center"/>
    </xf>
    <xf numFmtId="0" fontId="23" fillId="0" borderId="0" xfId="1" applyAlignment="1">
      <alignment horizontal="left" vertical="center"/>
    </xf>
    <xf numFmtId="0" fontId="16" fillId="0" borderId="2" xfId="1" applyFont="1" applyFill="1" applyBorder="1" applyAlignment="1">
      <alignment horizontal="left" vertical="center" wrapText="1"/>
    </xf>
    <xf numFmtId="0" fontId="16" fillId="2" borderId="2" xfId="1" applyFont="1" applyFill="1" applyBorder="1" applyAlignment="1">
      <alignment horizontal="center" vertical="center" wrapText="1"/>
    </xf>
    <xf numFmtId="0" fontId="16" fillId="0" borderId="2" xfId="1" applyFont="1" applyFill="1" applyBorder="1" applyAlignment="1">
      <alignment horizontal="center" vertical="center" wrapText="1"/>
    </xf>
    <xf numFmtId="0" fontId="19" fillId="2" borderId="2" xfId="1" applyFont="1" applyFill="1" applyBorder="1" applyAlignment="1">
      <alignment horizontal="center" vertical="center" wrapText="1"/>
    </xf>
    <xf numFmtId="0" fontId="17" fillId="0" borderId="0" xfId="1" applyFont="1" applyAlignment="1">
      <alignment vertical="top"/>
    </xf>
    <xf numFmtId="1" fontId="17" fillId="0" borderId="0" xfId="1" applyNumberFormat="1" applyFont="1"/>
    <xf numFmtId="0" fontId="20" fillId="0" borderId="0" xfId="1" applyFont="1"/>
    <xf numFmtId="0" fontId="20" fillId="0" borderId="0" xfId="1" applyFont="1" applyAlignment="1">
      <alignment vertical="top"/>
    </xf>
    <xf numFmtId="1" fontId="21" fillId="0" borderId="0" xfId="1" applyNumberFormat="1" applyFont="1"/>
    <xf numFmtId="0" fontId="20" fillId="0" borderId="2" xfId="1" applyFont="1" applyBorder="1" applyAlignment="1">
      <alignment vertical="top"/>
    </xf>
    <xf numFmtId="49" fontId="20" fillId="0" borderId="0" xfId="1" applyNumberFormat="1" applyFont="1" applyAlignment="1">
      <alignment vertical="center"/>
    </xf>
    <xf numFmtId="0" fontId="17" fillId="5" borderId="2" xfId="1" applyFont="1" applyFill="1" applyBorder="1" applyAlignment="1">
      <alignment horizontal="center" vertical="center"/>
    </xf>
    <xf numFmtId="49" fontId="20" fillId="4" borderId="2" xfId="1" applyNumberFormat="1" applyFont="1" applyFill="1" applyBorder="1" applyAlignment="1">
      <alignment vertical="center"/>
    </xf>
    <xf numFmtId="49" fontId="20" fillId="4" borderId="11" xfId="1" applyNumberFormat="1" applyFont="1" applyFill="1" applyBorder="1" applyAlignment="1">
      <alignment vertical="center"/>
    </xf>
    <xf numFmtId="0" fontId="20" fillId="6" borderId="2" xfId="1" applyFont="1" applyFill="1" applyBorder="1" applyAlignment="1">
      <alignment horizontal="center" vertical="center"/>
    </xf>
    <xf numFmtId="0" fontId="17" fillId="3" borderId="2" xfId="1" applyFont="1" applyFill="1" applyBorder="1" applyAlignment="1">
      <alignment horizontal="center" vertical="center"/>
    </xf>
    <xf numFmtId="0" fontId="20" fillId="0" borderId="0" xfId="1" applyFont="1" applyFill="1" applyBorder="1" applyAlignment="1">
      <alignment vertical="center" textRotation="255"/>
    </xf>
    <xf numFmtId="0" fontId="20" fillId="4" borderId="2" xfId="1" applyFont="1" applyFill="1" applyBorder="1" applyAlignment="1">
      <alignment vertical="top"/>
    </xf>
    <xf numFmtId="0" fontId="20" fillId="4" borderId="2" xfId="1" applyFont="1" applyFill="1" applyBorder="1" applyAlignment="1">
      <alignment horizontal="center" vertical="center"/>
    </xf>
    <xf numFmtId="49" fontId="20" fillId="2" borderId="0" xfId="1" applyNumberFormat="1" applyFont="1" applyFill="1" applyBorder="1" applyAlignment="1">
      <alignment horizontal="center" vertical="center"/>
    </xf>
    <xf numFmtId="0" fontId="23" fillId="0" borderId="0" xfId="1" applyAlignment="1">
      <alignment horizontal="center"/>
    </xf>
    <xf numFmtId="0" fontId="22" fillId="0" borderId="0" xfId="1" applyFont="1"/>
    <xf numFmtId="0" fontId="15" fillId="0" borderId="2" xfId="1" applyFont="1" applyFill="1" applyBorder="1" applyAlignment="1">
      <alignment horizontal="center" vertical="center" textRotation="90" wrapText="1"/>
    </xf>
    <xf numFmtId="1" fontId="19" fillId="0" borderId="2" xfId="1" applyNumberFormat="1" applyFont="1" applyFill="1" applyBorder="1" applyAlignment="1">
      <alignment horizontal="center" vertical="center" wrapText="1"/>
    </xf>
    <xf numFmtId="0" fontId="24" fillId="0" borderId="2" xfId="1" applyFont="1" applyFill="1" applyBorder="1" applyAlignment="1">
      <alignment horizontal="left" vertical="center" wrapText="1"/>
    </xf>
    <xf numFmtId="0" fontId="16" fillId="7" borderId="2" xfId="1" applyFont="1" applyFill="1" applyBorder="1" applyAlignment="1">
      <alignment horizontal="center" vertical="center" wrapText="1"/>
    </xf>
    <xf numFmtId="0" fontId="0" fillId="8" borderId="0" xfId="0" applyFill="1"/>
    <xf numFmtId="0" fontId="0" fillId="9" borderId="0" xfId="0" applyFill="1"/>
    <xf numFmtId="0" fontId="26" fillId="0" borderId="2" xfId="0" applyFont="1" applyFill="1" applyBorder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0" fontId="0" fillId="0" borderId="0" xfId="0" applyFill="1"/>
    <xf numFmtId="0" fontId="25" fillId="4" borderId="2" xfId="0" applyFont="1" applyFill="1" applyBorder="1" applyAlignment="1">
      <alignment horizontal="center" vertical="center"/>
    </xf>
    <xf numFmtId="0" fontId="0" fillId="10" borderId="2" xfId="0" applyFill="1" applyBorder="1" applyAlignment="1">
      <alignment horizontal="center" vertical="center"/>
    </xf>
    <xf numFmtId="0" fontId="0" fillId="10" borderId="2" xfId="0" applyFill="1" applyBorder="1"/>
    <xf numFmtId="0" fontId="28" fillId="0" borderId="2" xfId="0" applyFont="1" applyFill="1" applyBorder="1" applyAlignment="1">
      <alignment horizontal="center" vertical="center"/>
    </xf>
    <xf numFmtId="0" fontId="16" fillId="13" borderId="2" xfId="1" applyFont="1" applyFill="1" applyBorder="1" applyAlignment="1">
      <alignment horizontal="left" vertical="center" wrapText="1"/>
    </xf>
    <xf numFmtId="0" fontId="0" fillId="0" borderId="2" xfId="0" applyFill="1" applyBorder="1" applyAlignment="1">
      <alignment vertical="center" wrapText="1"/>
    </xf>
    <xf numFmtId="0" fontId="0" fillId="0" borderId="2" xfId="0" applyBorder="1" applyAlignment="1">
      <alignment horizontal="center"/>
    </xf>
    <xf numFmtId="0" fontId="1" fillId="14" borderId="2" xfId="0" applyFont="1" applyFill="1" applyBorder="1" applyAlignment="1">
      <alignment horizontal="center" vertical="center"/>
    </xf>
    <xf numFmtId="49" fontId="1" fillId="14" borderId="2" xfId="0" applyNumberFormat="1" applyFont="1" applyFill="1" applyBorder="1" applyAlignment="1">
      <alignment horizontal="center" vertical="center"/>
    </xf>
    <xf numFmtId="0" fontId="0" fillId="15" borderId="2" xfId="0" applyFill="1" applyBorder="1" applyAlignment="1">
      <alignment horizontal="center"/>
    </xf>
    <xf numFmtId="0" fontId="0" fillId="14" borderId="2" xfId="0" applyFill="1" applyBorder="1"/>
    <xf numFmtId="0" fontId="26" fillId="14" borderId="2" xfId="0" applyFont="1" applyFill="1" applyBorder="1" applyAlignment="1">
      <alignment horizontal="center"/>
    </xf>
    <xf numFmtId="0" fontId="0" fillId="0" borderId="2" xfId="0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25" fillId="0" borderId="2" xfId="0" applyFont="1" applyFill="1" applyBorder="1" applyAlignment="1">
      <alignment horizontal="center" vertical="center"/>
    </xf>
    <xf numFmtId="0" fontId="0" fillId="14" borderId="0" xfId="0" applyFill="1"/>
    <xf numFmtId="0" fontId="1" fillId="14" borderId="2" xfId="0" applyFont="1" applyFill="1" applyBorder="1" applyAlignment="1">
      <alignment horizontal="center"/>
    </xf>
    <xf numFmtId="0" fontId="0" fillId="14" borderId="2" xfId="0" applyFill="1" applyBorder="1" applyAlignment="1">
      <alignment horizontal="center" vertical="center"/>
    </xf>
    <xf numFmtId="0" fontId="30" fillId="14" borderId="2" xfId="0" applyFont="1" applyFill="1" applyBorder="1" applyAlignment="1">
      <alignment horizontal="center"/>
    </xf>
    <xf numFmtId="0" fontId="0" fillId="14" borderId="2" xfId="0" applyFill="1" applyBorder="1" applyAlignment="1"/>
    <xf numFmtId="0" fontId="26" fillId="14" borderId="2" xfId="0" applyFont="1" applyFill="1" applyBorder="1" applyAlignment="1">
      <alignment horizontal="center" vertical="center"/>
    </xf>
    <xf numFmtId="0" fontId="0" fillId="14" borderId="2" xfId="0" applyFill="1" applyBorder="1" applyAlignment="1">
      <alignment vertical="center"/>
    </xf>
    <xf numFmtId="0" fontId="30" fillId="0" borderId="2" xfId="0" applyFont="1" applyFill="1" applyBorder="1" applyAlignment="1">
      <alignment horizontal="center" vertical="center"/>
    </xf>
    <xf numFmtId="0" fontId="0" fillId="0" borderId="0" xfId="0" applyFill="1" applyBorder="1"/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" fillId="16" borderId="2" xfId="0" applyFont="1" applyFill="1" applyBorder="1" applyAlignment="1">
      <alignment horizontal="center" vertical="center"/>
    </xf>
    <xf numFmtId="0" fontId="1" fillId="16" borderId="2" xfId="0" applyFont="1" applyFill="1" applyBorder="1" applyAlignment="1">
      <alignment vertical="center" wrapText="1"/>
    </xf>
    <xf numFmtId="49" fontId="1" fillId="16" borderId="8" xfId="0" applyNumberFormat="1" applyFont="1" applyFill="1" applyBorder="1" applyAlignment="1">
      <alignment horizontal="center" vertical="center"/>
    </xf>
    <xf numFmtId="49" fontId="1" fillId="16" borderId="2" xfId="0" applyNumberFormat="1" applyFont="1" applyFill="1" applyBorder="1" applyAlignment="1">
      <alignment horizontal="center" vertical="center"/>
    </xf>
    <xf numFmtId="49" fontId="1" fillId="16" borderId="2" xfId="0" applyNumberFormat="1" applyFont="1" applyFill="1" applyBorder="1" applyAlignment="1">
      <alignment horizontal="center"/>
    </xf>
    <xf numFmtId="0" fontId="1" fillId="16" borderId="2" xfId="0" applyFont="1" applyFill="1" applyBorder="1" applyAlignment="1">
      <alignment horizontal="center"/>
    </xf>
    <xf numFmtId="0" fontId="28" fillId="0" borderId="0" xfId="0" applyFont="1" applyFill="1"/>
    <xf numFmtId="0" fontId="1" fillId="14" borderId="2" xfId="0" applyFont="1" applyFill="1" applyBorder="1" applyAlignment="1">
      <alignment vertical="center" wrapText="1"/>
    </xf>
    <xf numFmtId="49" fontId="1" fillId="14" borderId="2" xfId="0" applyNumberFormat="1" applyFont="1" applyFill="1" applyBorder="1" applyAlignment="1">
      <alignment horizontal="center"/>
    </xf>
    <xf numFmtId="0" fontId="1" fillId="15" borderId="2" xfId="0" applyFont="1" applyFill="1" applyBorder="1" applyAlignment="1">
      <alignment horizontal="center" vertical="center"/>
    </xf>
    <xf numFmtId="0" fontId="1" fillId="15" borderId="2" xfId="0" applyFont="1" applyFill="1" applyBorder="1" applyAlignment="1">
      <alignment vertical="center" wrapText="1"/>
    </xf>
    <xf numFmtId="49" fontId="1" fillId="15" borderId="2" xfId="0" applyNumberFormat="1" applyFont="1" applyFill="1" applyBorder="1" applyAlignment="1">
      <alignment horizontal="center" vertical="center"/>
    </xf>
    <xf numFmtId="0" fontId="25" fillId="15" borderId="2" xfId="0" applyFont="1" applyFill="1" applyBorder="1" applyAlignment="1">
      <alignment horizontal="center" vertical="center"/>
    </xf>
    <xf numFmtId="0" fontId="0" fillId="17" borderId="2" xfId="0" applyFill="1" applyBorder="1" applyAlignment="1">
      <alignment horizontal="center" vertical="center"/>
    </xf>
    <xf numFmtId="0" fontId="13" fillId="17" borderId="3" xfId="0" applyFont="1" applyFill="1" applyBorder="1" applyAlignment="1">
      <alignment horizontal="right" vertical="center" wrapText="1"/>
    </xf>
    <xf numFmtId="49" fontId="1" fillId="17" borderId="2" xfId="0" applyNumberFormat="1" applyFont="1" applyFill="1" applyBorder="1" applyAlignment="1">
      <alignment horizontal="center" vertical="center"/>
    </xf>
    <xf numFmtId="0" fontId="25" fillId="17" borderId="2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0" fillId="14" borderId="2" xfId="0" applyFont="1" applyFill="1" applyBorder="1" applyAlignment="1">
      <alignment horizontal="center" vertical="center"/>
    </xf>
    <xf numFmtId="0" fontId="0" fillId="0" borderId="13" xfId="0" applyBorder="1" applyAlignment="1">
      <alignment vertical="center"/>
    </xf>
    <xf numFmtId="0" fontId="0" fillId="0" borderId="14" xfId="0" applyFont="1" applyBorder="1" applyAlignment="1">
      <alignment vertical="center"/>
    </xf>
    <xf numFmtId="0" fontId="29" fillId="0" borderId="2" xfId="0" applyFont="1" applyFill="1" applyBorder="1" applyAlignment="1"/>
    <xf numFmtId="0" fontId="1" fillId="14" borderId="2" xfId="0" applyFont="1" applyFill="1" applyBorder="1" applyAlignment="1">
      <alignment horizontal="center" vertical="center" wrapText="1"/>
    </xf>
    <xf numFmtId="0" fontId="33" fillId="0" borderId="2" xfId="0" applyFont="1" applyBorder="1" applyAlignment="1">
      <alignment horizontal="center" vertical="center" wrapText="1"/>
    </xf>
    <xf numFmtId="0" fontId="33" fillId="0" borderId="2" xfId="0" applyFont="1" applyBorder="1" applyAlignment="1">
      <alignment vertical="center" wrapText="1"/>
    </xf>
    <xf numFmtId="0" fontId="33" fillId="0" borderId="2" xfId="0" applyFont="1" applyBorder="1" applyAlignment="1">
      <alignment horizontal="center" wrapText="1"/>
    </xf>
    <xf numFmtId="0" fontId="32" fillId="0" borderId="2" xfId="0" applyFont="1" applyBorder="1" applyAlignment="1">
      <alignment horizontal="center" wrapText="1"/>
    </xf>
    <xf numFmtId="0" fontId="5" fillId="0" borderId="2" xfId="0" applyFont="1" applyBorder="1" applyAlignment="1">
      <alignment wrapText="1"/>
    </xf>
    <xf numFmtId="0" fontId="5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3" fillId="0" borderId="2" xfId="0" applyFont="1" applyBorder="1" applyAlignment="1">
      <alignment wrapText="1"/>
    </xf>
    <xf numFmtId="0" fontId="5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35" fillId="0" borderId="0" xfId="0" applyFont="1" applyAlignment="1"/>
    <xf numFmtId="0" fontId="35" fillId="0" borderId="2" xfId="0" applyFont="1" applyBorder="1" applyAlignment="1">
      <alignment horizontal="center"/>
    </xf>
    <xf numFmtId="0" fontId="35" fillId="0" borderId="2" xfId="0" applyFont="1" applyFill="1" applyBorder="1" applyAlignment="1">
      <alignment horizontal="center"/>
    </xf>
    <xf numFmtId="0" fontId="35" fillId="0" borderId="2" xfId="0" applyFont="1" applyFill="1" applyBorder="1" applyAlignment="1">
      <alignment horizontal="left"/>
    </xf>
    <xf numFmtId="49" fontId="35" fillId="0" borderId="2" xfId="0" applyNumberFormat="1" applyFont="1" applyBorder="1" applyAlignment="1">
      <alignment horizontal="center" vertical="center" wrapText="1"/>
    </xf>
    <xf numFmtId="0" fontId="35" fillId="0" borderId="2" xfId="0" applyFont="1" applyBorder="1" applyAlignment="1">
      <alignment vertical="center" wrapText="1"/>
    </xf>
    <xf numFmtId="0" fontId="35" fillId="0" borderId="8" xfId="0" applyFont="1" applyFill="1" applyBorder="1" applyAlignment="1">
      <alignment vertical="center" wrapText="1"/>
    </xf>
    <xf numFmtId="49" fontId="35" fillId="0" borderId="2" xfId="0" applyNumberFormat="1" applyFont="1" applyBorder="1" applyAlignment="1">
      <alignment horizontal="center" wrapText="1"/>
    </xf>
    <xf numFmtId="0" fontId="35" fillId="0" borderId="2" xfId="0" applyFont="1" applyBorder="1" applyAlignment="1">
      <alignment wrapText="1"/>
    </xf>
    <xf numFmtId="0" fontId="12" fillId="0" borderId="3" xfId="0" applyFont="1" applyFill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" fillId="16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16" borderId="8" xfId="0" applyFont="1" applyFill="1" applyBorder="1" applyAlignment="1">
      <alignment horizontal="center" vertical="center" wrapText="1"/>
    </xf>
    <xf numFmtId="0" fontId="1" fillId="15" borderId="2" xfId="0" applyFont="1" applyFill="1" applyBorder="1" applyAlignment="1">
      <alignment horizontal="center" vertical="center" wrapText="1"/>
    </xf>
    <xf numFmtId="0" fontId="13" fillId="17" borderId="3" xfId="0" applyFont="1" applyFill="1" applyBorder="1" applyAlignment="1">
      <alignment horizontal="center" vertical="center" wrapText="1"/>
    </xf>
    <xf numFmtId="49" fontId="30" fillId="0" borderId="2" xfId="0" applyNumberFormat="1" applyFont="1" applyBorder="1" applyAlignment="1">
      <alignment horizontal="center" vertical="center"/>
    </xf>
    <xf numFmtId="0" fontId="16" fillId="0" borderId="2" xfId="1" applyFont="1" applyFill="1" applyBorder="1" applyAlignment="1">
      <alignment horizontal="center" vertical="center" wrapText="1"/>
    </xf>
    <xf numFmtId="0" fontId="0" fillId="18" borderId="0" xfId="0" applyFill="1"/>
    <xf numFmtId="0" fontId="1" fillId="18" borderId="2" xfId="0" applyFont="1" applyFill="1" applyBorder="1" applyAlignment="1">
      <alignment horizontal="center" vertical="center"/>
    </xf>
    <xf numFmtId="0" fontId="0" fillId="18" borderId="2" xfId="0" applyFill="1" applyBorder="1" applyAlignment="1">
      <alignment horizontal="center"/>
    </xf>
    <xf numFmtId="0" fontId="26" fillId="18" borderId="2" xfId="0" applyFont="1" applyFill="1" applyBorder="1" applyAlignment="1">
      <alignment horizontal="center" vertical="center"/>
    </xf>
    <xf numFmtId="0" fontId="0" fillId="18" borderId="2" xfId="0" applyFill="1" applyBorder="1" applyAlignment="1"/>
    <xf numFmtId="0" fontId="0" fillId="18" borderId="2" xfId="0" applyFill="1" applyBorder="1" applyAlignment="1">
      <alignment vertical="center"/>
    </xf>
    <xf numFmtId="0" fontId="10" fillId="18" borderId="6" xfId="0" applyFont="1" applyFill="1" applyBorder="1" applyAlignment="1">
      <alignment vertical="center" wrapText="1"/>
    </xf>
    <xf numFmtId="0" fontId="10" fillId="18" borderId="7" xfId="0" applyFont="1" applyFill="1" applyBorder="1" applyAlignment="1">
      <alignment vertical="center" wrapText="1"/>
    </xf>
    <xf numFmtId="0" fontId="10" fillId="18" borderId="11" xfId="0" applyFont="1" applyFill="1" applyBorder="1" applyAlignment="1">
      <alignment wrapText="1"/>
    </xf>
    <xf numFmtId="0" fontId="11" fillId="18" borderId="6" xfId="0" applyFont="1" applyFill="1" applyBorder="1" applyAlignment="1">
      <alignment wrapText="1"/>
    </xf>
    <xf numFmtId="0" fontId="11" fillId="18" borderId="7" xfId="0" applyFont="1" applyFill="1" applyBorder="1" applyAlignment="1">
      <alignment wrapText="1"/>
    </xf>
    <xf numFmtId="0" fontId="11" fillId="18" borderId="11" xfId="0" applyFont="1" applyFill="1" applyBorder="1" applyAlignment="1">
      <alignment wrapText="1"/>
    </xf>
    <xf numFmtId="0" fontId="10" fillId="18" borderId="11" xfId="0" applyFont="1" applyFill="1" applyBorder="1" applyAlignment="1">
      <alignment vertical="center" wrapText="1"/>
    </xf>
    <xf numFmtId="0" fontId="0" fillId="10" borderId="2" xfId="0" applyFill="1" applyBorder="1" applyAlignment="1">
      <alignment horizontal="center"/>
    </xf>
    <xf numFmtId="0" fontId="29" fillId="14" borderId="2" xfId="0" applyFont="1" applyFill="1" applyBorder="1" applyAlignment="1">
      <alignment horizontal="center" vertical="center"/>
    </xf>
    <xf numFmtId="0" fontId="29" fillId="14" borderId="3" xfId="0" applyFont="1" applyFill="1" applyBorder="1" applyAlignment="1">
      <alignment vertical="center" wrapText="1"/>
    </xf>
    <xf numFmtId="0" fontId="29" fillId="14" borderId="3" xfId="0" applyFont="1" applyFill="1" applyBorder="1" applyAlignment="1">
      <alignment horizontal="center" vertical="center" wrapText="1"/>
    </xf>
    <xf numFmtId="49" fontId="29" fillId="14" borderId="2" xfId="0" applyNumberFormat="1" applyFont="1" applyFill="1" applyBorder="1" applyAlignment="1">
      <alignment horizontal="center" vertical="center"/>
    </xf>
    <xf numFmtId="0" fontId="29" fillId="0" borderId="0" xfId="0" applyFont="1"/>
    <xf numFmtId="0" fontId="0" fillId="0" borderId="0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18" borderId="2" xfId="0" applyFill="1" applyBorder="1" applyAlignment="1">
      <alignment horizontal="center" vertical="center"/>
    </xf>
    <xf numFmtId="0" fontId="0" fillId="14" borderId="2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4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1" fillId="0" borderId="6" xfId="0" applyFont="1" applyBorder="1" applyAlignment="1">
      <alignment wrapText="1"/>
    </xf>
    <xf numFmtId="0" fontId="11" fillId="0" borderId="7" xfId="0" applyFont="1" applyBorder="1" applyAlignment="1">
      <alignment wrapText="1"/>
    </xf>
    <xf numFmtId="0" fontId="10" fillId="0" borderId="6" xfId="0" applyFont="1" applyBorder="1" applyAlignment="1">
      <alignment vertical="center" wrapText="1"/>
    </xf>
    <xf numFmtId="0" fontId="10" fillId="0" borderId="7" xfId="0" applyFont="1" applyBorder="1" applyAlignment="1">
      <alignment vertical="center" wrapText="1"/>
    </xf>
    <xf numFmtId="0" fontId="0" fillId="0" borderId="1" xfId="0" applyBorder="1" applyAlignment="1">
      <alignment horizontal="center"/>
    </xf>
    <xf numFmtId="0" fontId="10" fillId="0" borderId="11" xfId="0" applyFont="1" applyBorder="1" applyAlignment="1">
      <alignment vertical="center" wrapText="1"/>
    </xf>
    <xf numFmtId="0" fontId="11" fillId="0" borderId="11" xfId="0" applyFont="1" applyBorder="1" applyAlignment="1">
      <alignment wrapText="1"/>
    </xf>
    <xf numFmtId="0" fontId="10" fillId="0" borderId="11" xfId="0" applyFont="1" applyBorder="1" applyAlignment="1">
      <alignment wrapText="1"/>
    </xf>
    <xf numFmtId="0" fontId="0" fillId="19" borderId="2" xfId="0" applyFill="1" applyBorder="1" applyAlignment="1">
      <alignment horizontal="center" vertical="center"/>
    </xf>
    <xf numFmtId="0" fontId="13" fillId="19" borderId="2" xfId="0" applyFont="1" applyFill="1" applyBorder="1" applyAlignment="1">
      <alignment horizontal="right" vertical="center" wrapText="1"/>
    </xf>
    <xf numFmtId="49" fontId="1" fillId="19" borderId="2" xfId="0" applyNumberFormat="1" applyFont="1" applyFill="1" applyBorder="1" applyAlignment="1">
      <alignment horizontal="center" vertical="center"/>
    </xf>
    <xf numFmtId="0" fontId="25" fillId="19" borderId="2" xfId="0" applyFont="1" applyFill="1" applyBorder="1" applyAlignment="1">
      <alignment horizontal="center" vertical="center"/>
    </xf>
    <xf numFmtId="0" fontId="0" fillId="19" borderId="0" xfId="0" applyFill="1"/>
    <xf numFmtId="0" fontId="37" fillId="19" borderId="2" xfId="0" applyFont="1" applyFill="1" applyBorder="1" applyAlignment="1">
      <alignment horizontal="center" vertical="center"/>
    </xf>
    <xf numFmtId="0" fontId="18" fillId="11" borderId="2" xfId="1" applyFont="1" applyFill="1" applyBorder="1" applyAlignment="1">
      <alignment horizontal="center" vertical="center" wrapText="1"/>
    </xf>
    <xf numFmtId="1" fontId="18" fillId="11" borderId="2" xfId="1" applyNumberFormat="1" applyFont="1" applyFill="1" applyBorder="1" applyAlignment="1">
      <alignment horizontal="center" vertical="center" wrapText="1"/>
    </xf>
    <xf numFmtId="0" fontId="18" fillId="4" borderId="2" xfId="1" applyFont="1" applyFill="1" applyBorder="1" applyAlignment="1">
      <alignment horizontal="center" vertical="center" wrapText="1"/>
    </xf>
    <xf numFmtId="0" fontId="18" fillId="11" borderId="2" xfId="1" applyFont="1" applyFill="1" applyBorder="1" applyAlignment="1">
      <alignment horizontal="left" vertical="center" wrapText="1"/>
    </xf>
    <xf numFmtId="0" fontId="29" fillId="20" borderId="2" xfId="0" applyFont="1" applyFill="1" applyBorder="1" applyAlignment="1">
      <alignment horizontal="center" vertical="center"/>
    </xf>
    <xf numFmtId="0" fontId="0" fillId="21" borderId="2" xfId="0" applyFill="1" applyBorder="1" applyAlignment="1"/>
    <xf numFmtId="0" fontId="0" fillId="21" borderId="2" xfId="0" applyFill="1" applyBorder="1" applyAlignment="1">
      <alignment horizontal="center"/>
    </xf>
    <xf numFmtId="0" fontId="0" fillId="21" borderId="2" xfId="0" applyFill="1" applyBorder="1" applyAlignment="1">
      <alignment vertical="center"/>
    </xf>
    <xf numFmtId="0" fontId="0" fillId="21" borderId="2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18" borderId="2" xfId="0" applyFill="1" applyBorder="1" applyAlignment="1">
      <alignment horizontal="center" vertical="center"/>
    </xf>
    <xf numFmtId="49" fontId="0" fillId="0" borderId="2" xfId="0" applyNumberFormat="1" applyFill="1" applyBorder="1" applyAlignment="1">
      <alignment horizontal="center" vertical="center"/>
    </xf>
    <xf numFmtId="0" fontId="0" fillId="0" borderId="2" xfId="0" applyFill="1" applyBorder="1" applyAlignment="1">
      <alignment wrapText="1"/>
    </xf>
    <xf numFmtId="0" fontId="37" fillId="0" borderId="2" xfId="0" applyFont="1" applyBorder="1" applyAlignment="1">
      <alignment horizontal="center" vertical="center"/>
    </xf>
    <xf numFmtId="0" fontId="37" fillId="18" borderId="2" xfId="0" applyFont="1" applyFill="1" applyBorder="1" applyAlignment="1">
      <alignment horizontal="center" vertical="center"/>
    </xf>
    <xf numFmtId="0" fontId="37" fillId="0" borderId="2" xfId="0" applyFont="1" applyFill="1" applyBorder="1" applyAlignment="1">
      <alignment horizontal="center" vertical="center"/>
    </xf>
    <xf numFmtId="0" fontId="38" fillId="0" borderId="3" xfId="0" applyFont="1" applyFill="1" applyBorder="1" applyAlignment="1">
      <alignment horizontal="center" vertical="center"/>
    </xf>
    <xf numFmtId="0" fontId="38" fillId="0" borderId="2" xfId="0" applyFont="1" applyFill="1" applyBorder="1" applyAlignment="1">
      <alignment horizontal="center" vertical="center"/>
    </xf>
    <xf numFmtId="0" fontId="30" fillId="22" borderId="2" xfId="0" applyFont="1" applyFill="1" applyBorder="1" applyAlignment="1">
      <alignment horizontal="center"/>
    </xf>
    <xf numFmtId="0" fontId="0" fillId="22" borderId="2" xfId="0" applyFill="1" applyBorder="1" applyAlignment="1">
      <alignment horizontal="center" vertical="center"/>
    </xf>
    <xf numFmtId="0" fontId="0" fillId="22" borderId="2" xfId="0" applyFill="1" applyBorder="1" applyAlignment="1">
      <alignment horizontal="center"/>
    </xf>
    <xf numFmtId="0" fontId="0" fillId="22" borderId="2" xfId="0" applyFill="1" applyBorder="1" applyAlignment="1">
      <alignment vertical="center"/>
    </xf>
    <xf numFmtId="0" fontId="30" fillId="22" borderId="2" xfId="0" applyFont="1" applyFill="1" applyBorder="1" applyAlignment="1">
      <alignment horizontal="center" vertical="center"/>
    </xf>
    <xf numFmtId="0" fontId="30" fillId="18" borderId="2" xfId="0" applyFont="1" applyFill="1" applyBorder="1" applyAlignment="1">
      <alignment horizontal="center" vertical="center"/>
    </xf>
    <xf numFmtId="49" fontId="35" fillId="0" borderId="3" xfId="0" applyNumberFormat="1" applyFont="1" applyBorder="1" applyAlignment="1">
      <alignment horizontal="center" vertical="center" wrapText="1"/>
    </xf>
    <xf numFmtId="0" fontId="35" fillId="0" borderId="2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0" fillId="14" borderId="2" xfId="0" applyFill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0" xfId="0" applyFill="1" applyBorder="1" applyAlignment="1"/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center" vertical="center" wrapText="1"/>
    </xf>
    <xf numFmtId="0" fontId="0" fillId="0" borderId="12" xfId="0" applyFill="1" applyBorder="1" applyAlignment="1">
      <alignment vertical="center" textRotation="90" wrapText="1"/>
    </xf>
    <xf numFmtId="0" fontId="0" fillId="0" borderId="2" xfId="0" applyFont="1" applyFill="1" applyBorder="1"/>
    <xf numFmtId="0" fontId="0" fillId="0" borderId="2" xfId="0" applyFill="1" applyBorder="1" applyAlignment="1">
      <alignment horizontal="left" wrapText="1"/>
    </xf>
    <xf numFmtId="49" fontId="0" fillId="0" borderId="2" xfId="0" applyNumberFormat="1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 vertical="center"/>
    </xf>
    <xf numFmtId="49" fontId="0" fillId="0" borderId="2" xfId="0" applyNumberFormat="1" applyFill="1" applyBorder="1" applyAlignment="1">
      <alignment horizontal="center"/>
    </xf>
    <xf numFmtId="0" fontId="0" fillId="0" borderId="0" xfId="0" applyFill="1" applyAlignment="1">
      <alignment horizontal="left" wrapText="1"/>
    </xf>
    <xf numFmtId="0" fontId="30" fillId="0" borderId="2" xfId="0" applyFont="1" applyFill="1" applyBorder="1" applyAlignment="1">
      <alignment horizontal="center"/>
    </xf>
    <xf numFmtId="0" fontId="0" fillId="0" borderId="2" xfId="0" applyFill="1" applyBorder="1" applyAlignment="1">
      <alignment horizontal="left"/>
    </xf>
    <xf numFmtId="0" fontId="26" fillId="0" borderId="2" xfId="0" applyFont="1" applyFill="1" applyBorder="1" applyAlignment="1">
      <alignment horizontal="center"/>
    </xf>
    <xf numFmtId="0" fontId="0" fillId="15" borderId="0" xfId="0" applyFill="1"/>
    <xf numFmtId="0" fontId="1" fillId="21" borderId="2" xfId="0" applyFont="1" applyFill="1" applyBorder="1" applyAlignment="1">
      <alignment horizontal="center"/>
    </xf>
    <xf numFmtId="0" fontId="1" fillId="21" borderId="2" xfId="0" applyFont="1" applyFill="1" applyBorder="1" applyAlignment="1">
      <alignment horizontal="center" wrapText="1"/>
    </xf>
    <xf numFmtId="0" fontId="1" fillId="21" borderId="2" xfId="0" applyFont="1" applyFill="1" applyBorder="1" applyAlignment="1">
      <alignment horizontal="center" vertical="center" wrapText="1"/>
    </xf>
    <xf numFmtId="49" fontId="1" fillId="21" borderId="2" xfId="0" applyNumberFormat="1" applyFont="1" applyFill="1" applyBorder="1" applyAlignment="1">
      <alignment horizontal="center"/>
    </xf>
    <xf numFmtId="0" fontId="0" fillId="21" borderId="0" xfId="0" applyFill="1" applyBorder="1"/>
    <xf numFmtId="0" fontId="0" fillId="21" borderId="0" xfId="0" applyFill="1"/>
    <xf numFmtId="0" fontId="1" fillId="15" borderId="0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1" fillId="16" borderId="12" xfId="0" applyFont="1" applyFill="1" applyBorder="1" applyAlignment="1">
      <alignment horizontal="center" vertical="center"/>
    </xf>
    <xf numFmtId="0" fontId="1" fillId="16" borderId="12" xfId="0" applyFont="1" applyFill="1" applyBorder="1" applyAlignment="1">
      <alignment vertical="center" wrapText="1"/>
    </xf>
    <xf numFmtId="0" fontId="0" fillId="0" borderId="2" xfId="0" applyFill="1" applyBorder="1" applyAlignment="1">
      <alignment horizontal="center"/>
    </xf>
    <xf numFmtId="0" fontId="0" fillId="0" borderId="2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 textRotation="89" wrapText="1"/>
    </xf>
    <xf numFmtId="0" fontId="36" fillId="0" borderId="12" xfId="0" applyFont="1" applyFill="1" applyBorder="1" applyAlignment="1">
      <alignment horizontal="center" vertical="center" textRotation="89" wrapText="1"/>
    </xf>
    <xf numFmtId="2" fontId="1" fillId="0" borderId="2" xfId="0" applyNumberFormat="1" applyFont="1" applyFill="1" applyBorder="1" applyAlignment="1">
      <alignment horizontal="center" vertical="center"/>
    </xf>
    <xf numFmtId="1" fontId="23" fillId="0" borderId="0" xfId="1" applyNumberForma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0" xfId="0" applyFont="1" applyBorder="1" applyAlignment="1">
      <alignment horizontal="center" vertical="top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center" vertical="top"/>
    </xf>
    <xf numFmtId="0" fontId="5" fillId="0" borderId="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1" fillId="0" borderId="1" xfId="0" applyFont="1" applyBorder="1" applyAlignment="1">
      <alignment horizontal="center" wrapText="1"/>
    </xf>
    <xf numFmtId="0" fontId="15" fillId="0" borderId="3" xfId="1" applyFont="1" applyBorder="1" applyAlignment="1">
      <alignment horizontal="center" vertical="center" textRotation="90" wrapText="1"/>
    </xf>
    <xf numFmtId="0" fontId="15" fillId="0" borderId="12" xfId="1" applyFont="1" applyBorder="1" applyAlignment="1">
      <alignment horizontal="center" vertical="center" textRotation="90" wrapText="1"/>
    </xf>
    <xf numFmtId="0" fontId="15" fillId="0" borderId="13" xfId="1" applyFont="1" applyBorder="1" applyAlignment="1">
      <alignment horizontal="center" vertical="center" wrapText="1"/>
    </xf>
    <xf numFmtId="0" fontId="15" fillId="0" borderId="14" xfId="1" applyFont="1" applyBorder="1" applyAlignment="1">
      <alignment horizontal="center" vertical="center" wrapText="1"/>
    </xf>
    <xf numFmtId="0" fontId="15" fillId="0" borderId="6" xfId="1" applyFont="1" applyBorder="1" applyAlignment="1">
      <alignment horizontal="center" vertical="center" wrapText="1"/>
    </xf>
    <xf numFmtId="0" fontId="15" fillId="0" borderId="15" xfId="1" applyFont="1" applyBorder="1" applyAlignment="1">
      <alignment horizontal="center" vertical="center" wrapText="1"/>
    </xf>
    <xf numFmtId="0" fontId="15" fillId="0" borderId="1" xfId="1" applyFont="1" applyBorder="1" applyAlignment="1">
      <alignment horizontal="center" vertical="center" wrapText="1"/>
    </xf>
    <xf numFmtId="0" fontId="15" fillId="0" borderId="7" xfId="1" applyFont="1" applyBorder="1" applyAlignment="1">
      <alignment horizontal="center" vertical="center" wrapText="1"/>
    </xf>
    <xf numFmtId="0" fontId="15" fillId="0" borderId="13" xfId="1" applyFont="1" applyBorder="1" applyAlignment="1">
      <alignment horizontal="center" vertical="center" textRotation="90" wrapText="1"/>
    </xf>
    <xf numFmtId="0" fontId="15" fillId="0" borderId="6" xfId="1" applyFont="1" applyBorder="1" applyAlignment="1">
      <alignment horizontal="center" vertical="center" textRotation="90" wrapText="1"/>
    </xf>
    <xf numFmtId="0" fontId="15" fillId="0" borderId="4" xfId="1" applyFont="1" applyBorder="1" applyAlignment="1">
      <alignment horizontal="center" vertical="center" textRotation="90" wrapText="1"/>
    </xf>
    <xf numFmtId="0" fontId="15" fillId="0" borderId="5" xfId="1" applyFont="1" applyBorder="1" applyAlignment="1">
      <alignment horizontal="center" vertical="center" textRotation="90" wrapText="1"/>
    </xf>
    <xf numFmtId="0" fontId="14" fillId="0" borderId="3" xfId="1" applyFont="1" applyBorder="1" applyAlignment="1">
      <alignment horizontal="center" textRotation="90"/>
    </xf>
    <xf numFmtId="0" fontId="14" fillId="0" borderId="8" xfId="1" applyFont="1" applyBorder="1" applyAlignment="1">
      <alignment horizontal="center" textRotation="90"/>
    </xf>
    <xf numFmtId="0" fontId="14" fillId="0" borderId="12" xfId="1" applyFont="1" applyBorder="1" applyAlignment="1">
      <alignment horizontal="center" textRotation="90"/>
    </xf>
    <xf numFmtId="14" fontId="15" fillId="0" borderId="6" xfId="1" applyNumberFormat="1" applyFont="1" applyBorder="1" applyAlignment="1">
      <alignment horizontal="center" vertical="center" textRotation="90" wrapText="1"/>
    </xf>
    <xf numFmtId="0" fontId="15" fillId="0" borderId="2" xfId="1" applyFont="1" applyBorder="1" applyAlignment="1">
      <alignment horizontal="center" vertical="center" textRotation="90" wrapText="1"/>
    </xf>
    <xf numFmtId="0" fontId="15" fillId="0" borderId="15" xfId="1" applyFont="1" applyBorder="1" applyAlignment="1">
      <alignment horizontal="center" vertical="center" textRotation="90" wrapText="1"/>
    </xf>
    <xf numFmtId="0" fontId="15" fillId="0" borderId="7" xfId="1" applyFont="1" applyBorder="1" applyAlignment="1">
      <alignment horizontal="center" vertical="center" textRotation="90" wrapText="1"/>
    </xf>
    <xf numFmtId="0" fontId="15" fillId="0" borderId="14" xfId="1" applyFont="1" applyBorder="1" applyAlignment="1">
      <alignment horizontal="center" vertical="center" textRotation="90" wrapText="1"/>
    </xf>
    <xf numFmtId="0" fontId="15" fillId="0" borderId="0" xfId="1" applyFont="1" applyBorder="1" applyAlignment="1">
      <alignment horizontal="center" vertical="center" textRotation="90" wrapText="1"/>
    </xf>
    <xf numFmtId="0" fontId="15" fillId="0" borderId="2" xfId="1" applyFont="1" applyBorder="1" applyAlignment="1">
      <alignment horizontal="center" vertical="center" wrapText="1"/>
    </xf>
    <xf numFmtId="0" fontId="15" fillId="0" borderId="3" xfId="1" applyFont="1" applyBorder="1" applyAlignment="1">
      <alignment horizontal="left" vertical="center" textRotation="90" wrapText="1"/>
    </xf>
    <xf numFmtId="0" fontId="23" fillId="0" borderId="12" xfId="1" applyBorder="1" applyAlignment="1">
      <alignment textRotation="90"/>
    </xf>
    <xf numFmtId="0" fontId="15" fillId="0" borderId="8" xfId="1" applyFont="1" applyBorder="1" applyAlignment="1">
      <alignment horizontal="center" vertical="center" textRotation="90" wrapText="1"/>
    </xf>
    <xf numFmtId="0" fontId="16" fillId="0" borderId="3" xfId="1" applyFont="1" applyBorder="1" applyAlignment="1">
      <alignment horizontal="center" vertical="center" textRotation="90" wrapText="1"/>
    </xf>
    <xf numFmtId="0" fontId="16" fillId="0" borderId="8" xfId="1" applyFont="1" applyBorder="1" applyAlignment="1">
      <alignment horizontal="center" vertical="center" textRotation="90" wrapText="1"/>
    </xf>
    <xf numFmtId="0" fontId="16" fillId="0" borderId="2" xfId="1" applyFont="1" applyBorder="1" applyAlignment="1">
      <alignment horizontal="center" vertical="center" textRotation="90" wrapText="1"/>
    </xf>
    <xf numFmtId="0" fontId="15" fillId="0" borderId="1" xfId="1" applyFont="1" applyBorder="1" applyAlignment="1">
      <alignment horizontal="center" vertical="center" textRotation="90" wrapText="1"/>
    </xf>
    <xf numFmtId="0" fontId="16" fillId="0" borderId="12" xfId="1" applyFont="1" applyBorder="1" applyAlignment="1">
      <alignment horizontal="center" vertical="center" textRotation="90" wrapText="1"/>
    </xf>
    <xf numFmtId="0" fontId="16" fillId="0" borderId="13" xfId="1" applyFont="1" applyBorder="1" applyAlignment="1">
      <alignment horizontal="center" vertical="center" textRotation="90" wrapText="1"/>
    </xf>
    <xf numFmtId="0" fontId="16" fillId="0" borderId="6" xfId="1" applyFont="1" applyBorder="1" applyAlignment="1">
      <alignment horizontal="center" vertical="center" textRotation="90" wrapText="1"/>
    </xf>
    <xf numFmtId="0" fontId="16" fillId="0" borderId="4" xfId="1" applyFont="1" applyBorder="1" applyAlignment="1">
      <alignment horizontal="center" vertical="center" textRotation="90" wrapText="1"/>
    </xf>
    <xf numFmtId="0" fontId="16" fillId="0" borderId="5" xfId="1" applyFont="1" applyBorder="1" applyAlignment="1">
      <alignment horizontal="center" vertical="center" textRotation="90" wrapText="1"/>
    </xf>
    <xf numFmtId="0" fontId="16" fillId="0" borderId="13" xfId="1" applyFont="1" applyBorder="1" applyAlignment="1">
      <alignment horizontal="center" vertical="center" wrapText="1"/>
    </xf>
    <xf numFmtId="0" fontId="16" fillId="0" borderId="14" xfId="1" applyFont="1" applyBorder="1" applyAlignment="1">
      <alignment horizontal="center" vertical="center" wrapText="1"/>
    </xf>
    <xf numFmtId="0" fontId="16" fillId="0" borderId="15" xfId="1" applyFont="1" applyBorder="1" applyAlignment="1">
      <alignment horizontal="center" vertical="center" wrapText="1"/>
    </xf>
    <xf numFmtId="0" fontId="16" fillId="0" borderId="1" xfId="1" applyFont="1" applyBorder="1" applyAlignment="1">
      <alignment horizontal="center" vertical="center" wrapText="1"/>
    </xf>
    <xf numFmtId="0" fontId="16" fillId="0" borderId="2" xfId="1" applyFont="1" applyBorder="1" applyAlignment="1">
      <alignment horizontal="center" vertical="center" wrapText="1"/>
    </xf>
    <xf numFmtId="0" fontId="16" fillId="0" borderId="10" xfId="1" applyFont="1" applyBorder="1" applyAlignment="1">
      <alignment horizontal="center" vertical="center" wrapText="1"/>
    </xf>
    <xf numFmtId="0" fontId="16" fillId="0" borderId="11" xfId="1" applyFont="1" applyBorder="1" applyAlignment="1">
      <alignment horizontal="center" vertical="center" wrapText="1"/>
    </xf>
    <xf numFmtId="0" fontId="16" fillId="0" borderId="10" xfId="1" applyFont="1" applyFill="1" applyBorder="1" applyAlignment="1">
      <alignment horizontal="center" vertical="center" wrapText="1"/>
    </xf>
    <xf numFmtId="0" fontId="16" fillId="0" borderId="9" xfId="1" applyFont="1" applyFill="1" applyBorder="1" applyAlignment="1">
      <alignment horizontal="center" vertical="center" wrapText="1"/>
    </xf>
    <xf numFmtId="0" fontId="16" fillId="0" borderId="11" xfId="1" applyFont="1" applyFill="1" applyBorder="1" applyAlignment="1">
      <alignment horizontal="center" vertical="center" wrapText="1"/>
    </xf>
    <xf numFmtId="0" fontId="15" fillId="5" borderId="10" xfId="1" applyFont="1" applyFill="1" applyBorder="1" applyAlignment="1">
      <alignment horizontal="center" vertical="center" textRotation="90" wrapText="1"/>
    </xf>
    <xf numFmtId="0" fontId="15" fillId="5" borderId="9" xfId="1" applyFont="1" applyFill="1" applyBorder="1" applyAlignment="1">
      <alignment horizontal="center" vertical="center" textRotation="90" wrapText="1"/>
    </xf>
    <xf numFmtId="0" fontId="15" fillId="5" borderId="11" xfId="1" applyFont="1" applyFill="1" applyBorder="1" applyAlignment="1">
      <alignment horizontal="center" vertical="center" textRotation="90" wrapText="1"/>
    </xf>
    <xf numFmtId="0" fontId="15" fillId="3" borderId="10" xfId="1" applyFont="1" applyFill="1" applyBorder="1" applyAlignment="1">
      <alignment horizontal="center" vertical="center" textRotation="90" wrapText="1"/>
    </xf>
    <xf numFmtId="0" fontId="15" fillId="3" borderId="11" xfId="1" applyFont="1" applyFill="1" applyBorder="1" applyAlignment="1">
      <alignment horizontal="center" vertical="center" textRotation="90" wrapText="1"/>
    </xf>
    <xf numFmtId="0" fontId="15" fillId="0" borderId="10" xfId="1" applyFont="1" applyBorder="1" applyAlignment="1">
      <alignment horizontal="center" vertical="center" textRotation="90" wrapText="1"/>
    </xf>
    <xf numFmtId="0" fontId="15" fillId="0" borderId="11" xfId="1" applyFont="1" applyBorder="1" applyAlignment="1">
      <alignment horizontal="center" vertical="center" textRotation="90" wrapText="1"/>
    </xf>
    <xf numFmtId="0" fontId="16" fillId="0" borderId="2" xfId="1" applyFont="1" applyFill="1" applyBorder="1" applyAlignment="1">
      <alignment horizontal="center" vertical="center" wrapText="1"/>
    </xf>
    <xf numFmtId="0" fontId="15" fillId="0" borderId="10" xfId="1" applyFont="1" applyFill="1" applyBorder="1" applyAlignment="1">
      <alignment horizontal="center" vertical="center" textRotation="90" wrapText="1"/>
    </xf>
    <xf numFmtId="0" fontId="15" fillId="0" borderId="9" xfId="1" applyFont="1" applyFill="1" applyBorder="1" applyAlignment="1">
      <alignment horizontal="center" vertical="center" textRotation="90" wrapText="1"/>
    </xf>
    <xf numFmtId="0" fontId="15" fillId="0" borderId="11" xfId="1" applyFont="1" applyFill="1" applyBorder="1" applyAlignment="1">
      <alignment horizontal="center" vertical="center" textRotation="90" wrapText="1"/>
    </xf>
    <xf numFmtId="0" fontId="15" fillId="12" borderId="10" xfId="1" applyFont="1" applyFill="1" applyBorder="1" applyAlignment="1">
      <alignment horizontal="center" vertical="center" textRotation="90" wrapText="1"/>
    </xf>
    <xf numFmtId="0" fontId="15" fillId="12" borderId="11" xfId="1" applyFont="1" applyFill="1" applyBorder="1" applyAlignment="1">
      <alignment horizontal="center" vertical="center" textRotation="90" wrapText="1"/>
    </xf>
    <xf numFmtId="0" fontId="15" fillId="0" borderId="10" xfId="1" applyFont="1" applyBorder="1" applyAlignment="1">
      <alignment horizontal="center" vertical="center" wrapText="1"/>
    </xf>
    <xf numFmtId="0" fontId="15" fillId="0" borderId="11" xfId="1" applyFont="1" applyBorder="1" applyAlignment="1">
      <alignment horizontal="center" vertical="center" wrapText="1"/>
    </xf>
    <xf numFmtId="0" fontId="16" fillId="2" borderId="2" xfId="1" applyFont="1" applyFill="1" applyBorder="1" applyAlignment="1">
      <alignment horizontal="center" vertical="center" wrapText="1"/>
    </xf>
    <xf numFmtId="0" fontId="15" fillId="0" borderId="9" xfId="1" applyFont="1" applyBorder="1" applyAlignment="1">
      <alignment horizontal="center" vertical="center" textRotation="90" wrapText="1"/>
    </xf>
    <xf numFmtId="0" fontId="19" fillId="2" borderId="2" xfId="1" applyFont="1" applyFill="1" applyBorder="1" applyAlignment="1">
      <alignment horizontal="center" vertical="center" wrapText="1"/>
    </xf>
    <xf numFmtId="0" fontId="16" fillId="12" borderId="10" xfId="1" applyFont="1" applyFill="1" applyBorder="1" applyAlignment="1">
      <alignment horizontal="center" vertical="center" textRotation="255" wrapText="1"/>
    </xf>
    <xf numFmtId="0" fontId="16" fillId="12" borderId="11" xfId="1" applyFont="1" applyFill="1" applyBorder="1" applyAlignment="1">
      <alignment horizontal="center" vertical="center" textRotation="255" wrapText="1"/>
    </xf>
    <xf numFmtId="0" fontId="18" fillId="11" borderId="10" xfId="1" applyFont="1" applyFill="1" applyBorder="1" applyAlignment="1">
      <alignment horizontal="center" vertical="center" wrapText="1"/>
    </xf>
    <xf numFmtId="0" fontId="18" fillId="11" borderId="11" xfId="1" applyFont="1" applyFill="1" applyBorder="1" applyAlignment="1">
      <alignment horizontal="center" vertical="center" wrapText="1"/>
    </xf>
    <xf numFmtId="0" fontId="18" fillId="11" borderId="2" xfId="1" applyFont="1" applyFill="1" applyBorder="1" applyAlignment="1">
      <alignment horizontal="center" vertical="center" wrapText="1"/>
    </xf>
    <xf numFmtId="164" fontId="16" fillId="0" borderId="10" xfId="1" applyNumberFormat="1" applyFont="1" applyFill="1" applyBorder="1" applyAlignment="1">
      <alignment horizontal="center" vertical="center" wrapText="1"/>
    </xf>
    <xf numFmtId="164" fontId="16" fillId="0" borderId="9" xfId="1" applyNumberFormat="1" applyFont="1" applyFill="1" applyBorder="1" applyAlignment="1">
      <alignment horizontal="center" vertical="center" wrapText="1"/>
    </xf>
    <xf numFmtId="164" fontId="16" fillId="0" borderId="11" xfId="1" applyNumberFormat="1" applyFont="1" applyFill="1" applyBorder="1" applyAlignment="1">
      <alignment horizontal="center" vertical="center" wrapText="1"/>
    </xf>
    <xf numFmtId="0" fontId="16" fillId="12" borderId="10" xfId="1" applyFont="1" applyFill="1" applyBorder="1" applyAlignment="1">
      <alignment horizontal="center" vertical="center" wrapText="1"/>
    </xf>
    <xf numFmtId="0" fontId="16" fillId="12" borderId="11" xfId="1" applyFont="1" applyFill="1" applyBorder="1" applyAlignment="1">
      <alignment horizontal="center" vertical="center" wrapText="1"/>
    </xf>
    <xf numFmtId="1" fontId="17" fillId="0" borderId="10" xfId="1" applyNumberFormat="1" applyFont="1" applyBorder="1" applyAlignment="1">
      <alignment horizontal="center" vertical="center"/>
    </xf>
    <xf numFmtId="1" fontId="17" fillId="0" borderId="11" xfId="1" applyNumberFormat="1" applyFont="1" applyBorder="1" applyAlignment="1">
      <alignment horizontal="center" vertical="center"/>
    </xf>
    <xf numFmtId="0" fontId="16" fillId="5" borderId="10" xfId="1" applyFont="1" applyFill="1" applyBorder="1" applyAlignment="1">
      <alignment horizontal="center" vertical="center" wrapText="1"/>
    </xf>
    <xf numFmtId="0" fontId="16" fillId="5" borderId="9" xfId="1" applyFont="1" applyFill="1" applyBorder="1" applyAlignment="1">
      <alignment horizontal="center" vertical="center" wrapText="1"/>
    </xf>
    <xf numFmtId="0" fontId="16" fillId="5" borderId="11" xfId="1" applyFont="1" applyFill="1" applyBorder="1" applyAlignment="1">
      <alignment horizontal="center" vertical="center" wrapText="1"/>
    </xf>
    <xf numFmtId="0" fontId="16" fillId="13" borderId="10" xfId="1" applyFont="1" applyFill="1" applyBorder="1" applyAlignment="1">
      <alignment horizontal="center" vertical="center" wrapText="1"/>
    </xf>
    <xf numFmtId="0" fontId="16" fillId="13" borderId="11" xfId="1" applyFont="1" applyFill="1" applyBorder="1" applyAlignment="1">
      <alignment horizontal="center" vertical="center" wrapText="1"/>
    </xf>
    <xf numFmtId="0" fontId="18" fillId="11" borderId="9" xfId="1" applyFont="1" applyFill="1" applyBorder="1" applyAlignment="1">
      <alignment horizontal="center" vertical="center" wrapText="1"/>
    </xf>
    <xf numFmtId="0" fontId="24" fillId="0" borderId="10" xfId="1" applyFont="1" applyFill="1" applyBorder="1" applyAlignment="1">
      <alignment horizontal="center" vertical="center" wrapText="1"/>
    </xf>
    <xf numFmtId="0" fontId="24" fillId="0" borderId="9" xfId="1" applyFont="1" applyFill="1" applyBorder="1" applyAlignment="1">
      <alignment horizontal="center" vertical="center" wrapText="1"/>
    </xf>
    <xf numFmtId="0" fontId="24" fillId="0" borderId="11" xfId="1" applyFont="1" applyFill="1" applyBorder="1" applyAlignment="1">
      <alignment horizontal="center" vertical="center" wrapText="1"/>
    </xf>
    <xf numFmtId="0" fontId="24" fillId="0" borderId="2" xfId="1" applyFont="1" applyFill="1" applyBorder="1" applyAlignment="1">
      <alignment horizontal="center" vertical="center" wrapText="1"/>
    </xf>
    <xf numFmtId="0" fontId="16" fillId="3" borderId="2" xfId="1" applyFont="1" applyFill="1" applyBorder="1" applyAlignment="1">
      <alignment horizontal="left" vertical="center" wrapText="1"/>
    </xf>
    <xf numFmtId="0" fontId="16" fillId="3" borderId="2" xfId="1" applyFont="1" applyFill="1" applyBorder="1" applyAlignment="1">
      <alignment horizontal="center" vertical="center" wrapText="1"/>
    </xf>
    <xf numFmtId="0" fontId="18" fillId="11" borderId="2" xfId="1" applyFont="1" applyFill="1" applyBorder="1" applyAlignment="1">
      <alignment horizontal="left" vertical="center" wrapText="1"/>
    </xf>
    <xf numFmtId="49" fontId="20" fillId="4" borderId="10" xfId="1" applyNumberFormat="1" applyFont="1" applyFill="1" applyBorder="1" applyAlignment="1">
      <alignment horizontal="center" vertical="center"/>
    </xf>
    <xf numFmtId="49" fontId="20" fillId="4" borderId="9" xfId="1" applyNumberFormat="1" applyFont="1" applyFill="1" applyBorder="1" applyAlignment="1">
      <alignment horizontal="center" vertical="center"/>
    </xf>
    <xf numFmtId="49" fontId="20" fillId="4" borderId="11" xfId="1" applyNumberFormat="1" applyFont="1" applyFill="1" applyBorder="1" applyAlignment="1">
      <alignment horizontal="center" vertical="center"/>
    </xf>
    <xf numFmtId="0" fontId="18" fillId="4" borderId="2" xfId="1" applyFont="1" applyFill="1" applyBorder="1" applyAlignment="1">
      <alignment horizontal="center" vertical="center" wrapText="1"/>
    </xf>
    <xf numFmtId="0" fontId="16" fillId="3" borderId="10" xfId="1" applyFont="1" applyFill="1" applyBorder="1" applyAlignment="1">
      <alignment horizontal="center" vertical="center" wrapText="1"/>
    </xf>
    <xf numFmtId="0" fontId="16" fillId="3" borderId="11" xfId="1" applyFont="1" applyFill="1" applyBorder="1" applyAlignment="1">
      <alignment horizontal="center" vertical="center" wrapText="1"/>
    </xf>
    <xf numFmtId="0" fontId="16" fillId="2" borderId="2" xfId="1" applyFont="1" applyFill="1" applyBorder="1" applyAlignment="1">
      <alignment horizontal="left" vertical="center" wrapText="1"/>
    </xf>
    <xf numFmtId="0" fontId="24" fillId="5" borderId="10" xfId="1" applyFont="1" applyFill="1" applyBorder="1" applyAlignment="1">
      <alignment horizontal="center" vertical="center"/>
    </xf>
    <xf numFmtId="0" fontId="24" fillId="5" borderId="11" xfId="1" applyFont="1" applyFill="1" applyBorder="1" applyAlignment="1">
      <alignment horizontal="center" vertical="center"/>
    </xf>
    <xf numFmtId="164" fontId="18" fillId="11" borderId="10" xfId="1" applyNumberFormat="1" applyFont="1" applyFill="1" applyBorder="1" applyAlignment="1">
      <alignment horizontal="center" vertical="center" wrapText="1"/>
    </xf>
    <xf numFmtId="164" fontId="18" fillId="11" borderId="9" xfId="1" applyNumberFormat="1" applyFont="1" applyFill="1" applyBorder="1" applyAlignment="1">
      <alignment horizontal="center" vertical="center" wrapText="1"/>
    </xf>
    <xf numFmtId="164" fontId="18" fillId="11" borderId="11" xfId="1" applyNumberFormat="1" applyFont="1" applyFill="1" applyBorder="1" applyAlignment="1">
      <alignment horizontal="center" vertical="center" wrapText="1"/>
    </xf>
    <xf numFmtId="0" fontId="17" fillId="0" borderId="0" xfId="1" applyFont="1" applyAlignment="1">
      <alignment horizontal="center"/>
    </xf>
    <xf numFmtId="0" fontId="17" fillId="0" borderId="0" xfId="1" applyFont="1" applyFill="1" applyBorder="1" applyAlignment="1">
      <alignment horizontal="center"/>
    </xf>
    <xf numFmtId="0" fontId="16" fillId="12" borderId="10" xfId="1" applyFont="1" applyFill="1" applyBorder="1" applyAlignment="1">
      <alignment horizontal="center" vertical="center"/>
    </xf>
    <xf numFmtId="0" fontId="16" fillId="12" borderId="11" xfId="1" applyFont="1" applyFill="1" applyBorder="1" applyAlignment="1">
      <alignment horizontal="center" vertical="center"/>
    </xf>
    <xf numFmtId="0" fontId="17" fillId="7" borderId="10" xfId="1" applyFont="1" applyFill="1" applyBorder="1" applyAlignment="1">
      <alignment horizontal="center"/>
    </xf>
    <xf numFmtId="0" fontId="17" fillId="7" borderId="9" xfId="1" applyFont="1" applyFill="1" applyBorder="1" applyAlignment="1">
      <alignment horizontal="center"/>
    </xf>
    <xf numFmtId="0" fontId="17" fillId="7" borderId="11" xfId="1" applyFont="1" applyFill="1" applyBorder="1" applyAlignment="1">
      <alignment horizontal="center"/>
    </xf>
    <xf numFmtId="0" fontId="16" fillId="2" borderId="10" xfId="1" applyFont="1" applyFill="1" applyBorder="1" applyAlignment="1">
      <alignment horizontal="center" vertical="center" wrapText="1"/>
    </xf>
    <xf numFmtId="0" fontId="16" fillId="2" borderId="11" xfId="1" applyFont="1" applyFill="1" applyBorder="1" applyAlignment="1">
      <alignment horizontal="center" vertical="center" wrapText="1"/>
    </xf>
    <xf numFmtId="1" fontId="18" fillId="11" borderId="2" xfId="1" applyNumberFormat="1" applyFont="1" applyFill="1" applyBorder="1" applyAlignment="1">
      <alignment horizontal="center" vertical="center" wrapText="1"/>
    </xf>
    <xf numFmtId="0" fontId="16" fillId="6" borderId="2" xfId="1" applyFont="1" applyFill="1" applyBorder="1" applyAlignment="1">
      <alignment horizontal="center" vertical="center" wrapText="1"/>
    </xf>
    <xf numFmtId="0" fontId="16" fillId="7" borderId="2" xfId="1" applyFont="1" applyFill="1" applyBorder="1" applyAlignment="1">
      <alignment horizontal="center" vertical="center" wrapText="1"/>
    </xf>
    <xf numFmtId="0" fontId="18" fillId="4" borderId="10" xfId="1" applyFont="1" applyFill="1" applyBorder="1" applyAlignment="1">
      <alignment horizontal="center" vertical="center" wrapText="1"/>
    </xf>
    <xf numFmtId="0" fontId="18" fillId="4" borderId="9" xfId="1" applyFont="1" applyFill="1" applyBorder="1" applyAlignment="1">
      <alignment horizontal="center" vertical="center" wrapText="1"/>
    </xf>
    <xf numFmtId="0" fontId="18" fillId="4" borderId="11" xfId="1" applyFont="1" applyFill="1" applyBorder="1" applyAlignment="1">
      <alignment horizontal="center" vertical="center" wrapText="1"/>
    </xf>
    <xf numFmtId="0" fontId="32" fillId="0" borderId="0" xfId="0" applyFont="1" applyAlignment="1">
      <alignment horizontal="left"/>
    </xf>
    <xf numFmtId="0" fontId="33" fillId="0" borderId="2" xfId="0" applyFont="1" applyBorder="1" applyAlignment="1">
      <alignment horizontal="center" vertical="center" wrapText="1"/>
    </xf>
    <xf numFmtId="49" fontId="1" fillId="4" borderId="10" xfId="0" applyNumberFormat="1" applyFont="1" applyFill="1" applyBorder="1" applyAlignment="1">
      <alignment horizontal="center"/>
    </xf>
    <xf numFmtId="49" fontId="1" fillId="4" borderId="11" xfId="0" applyNumberFormat="1" applyFont="1" applyFill="1" applyBorder="1" applyAlignment="1">
      <alignment horizontal="center"/>
    </xf>
    <xf numFmtId="0" fontId="34" fillId="0" borderId="0" xfId="0" applyFont="1" applyAlignment="1">
      <alignment horizontal="left"/>
    </xf>
    <xf numFmtId="0" fontId="34" fillId="4" borderId="10" xfId="0" applyFont="1" applyFill="1" applyBorder="1" applyAlignment="1">
      <alignment horizontal="center"/>
    </xf>
    <xf numFmtId="0" fontId="34" fillId="4" borderId="11" xfId="0" applyFont="1" applyFill="1" applyBorder="1" applyAlignment="1">
      <alignment horizontal="center"/>
    </xf>
    <xf numFmtId="0" fontId="34" fillId="4" borderId="10" xfId="0" applyFont="1" applyFill="1" applyBorder="1" applyAlignment="1">
      <alignment horizontal="center" wrapText="1"/>
    </xf>
    <xf numFmtId="0" fontId="34" fillId="4" borderId="11" xfId="0" applyFont="1" applyFill="1" applyBorder="1" applyAlignment="1">
      <alignment horizontal="center" wrapText="1"/>
    </xf>
    <xf numFmtId="0" fontId="1" fillId="4" borderId="10" xfId="0" applyFont="1" applyFill="1" applyBorder="1" applyAlignment="1">
      <alignment horizontal="center"/>
    </xf>
    <xf numFmtId="0" fontId="1" fillId="4" borderId="11" xfId="0" applyFont="1" applyFill="1" applyBorder="1" applyAlignment="1">
      <alignment horizontal="center"/>
    </xf>
    <xf numFmtId="0" fontId="6" fillId="0" borderId="0" xfId="0" applyFont="1" applyFill="1" applyAlignment="1">
      <alignment horizontal="left"/>
    </xf>
    <xf numFmtId="0" fontId="29" fillId="0" borderId="10" xfId="0" applyFont="1" applyFill="1" applyBorder="1" applyAlignment="1">
      <alignment horizontal="center"/>
    </xf>
    <xf numFmtId="0" fontId="29" fillId="0" borderId="9" xfId="0" applyFont="1" applyFill="1" applyBorder="1" applyAlignment="1">
      <alignment horizontal="center"/>
    </xf>
    <xf numFmtId="0" fontId="29" fillId="0" borderId="11" xfId="0" applyFont="1" applyFill="1" applyBorder="1" applyAlignment="1">
      <alignment horizontal="center"/>
    </xf>
    <xf numFmtId="0" fontId="0" fillId="0" borderId="3" xfId="0" applyFill="1" applyBorder="1" applyAlignment="1">
      <alignment horizontal="center" vertical="center" textRotation="90"/>
    </xf>
    <xf numFmtId="0" fontId="0" fillId="0" borderId="8" xfId="0" applyFill="1" applyBorder="1" applyAlignment="1">
      <alignment horizontal="center" vertical="center" textRotation="90"/>
    </xf>
    <xf numFmtId="0" fontId="0" fillId="0" borderId="12" xfId="0" applyFill="1" applyBorder="1" applyAlignment="1">
      <alignment horizontal="center" vertical="center" textRotation="90"/>
    </xf>
    <xf numFmtId="0" fontId="0" fillId="0" borderId="3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15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wrapText="1"/>
    </xf>
    <xf numFmtId="0" fontId="0" fillId="0" borderId="10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0" xfId="0" applyFill="1" applyBorder="1" applyAlignment="1">
      <alignment horizontal="center" vertical="top" wrapText="1"/>
    </xf>
    <xf numFmtId="0" fontId="0" fillId="0" borderId="9" xfId="0" applyFill="1" applyBorder="1" applyAlignment="1">
      <alignment horizontal="center" vertical="top" wrapText="1"/>
    </xf>
    <xf numFmtId="0" fontId="0" fillId="0" borderId="11" xfId="0" applyFill="1" applyBorder="1" applyAlignment="1">
      <alignment horizontal="center" vertical="top" wrapText="1"/>
    </xf>
    <xf numFmtId="0" fontId="0" fillId="0" borderId="3" xfId="0" applyFill="1" applyBorder="1" applyAlignment="1">
      <alignment horizontal="center" vertical="center" textRotation="90" wrapText="1"/>
    </xf>
    <xf numFmtId="0" fontId="0" fillId="0" borderId="12" xfId="0" applyFill="1" applyBorder="1" applyAlignment="1">
      <alignment horizontal="center" vertical="center" textRotation="90" wrapText="1"/>
    </xf>
    <xf numFmtId="0" fontId="0" fillId="0" borderId="3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11" fillId="0" borderId="10" xfId="0" applyFont="1" applyBorder="1" applyAlignment="1">
      <alignment wrapText="1"/>
    </xf>
    <xf numFmtId="0" fontId="11" fillId="0" borderId="11" xfId="0" applyFont="1" applyBorder="1" applyAlignment="1">
      <alignment wrapText="1"/>
    </xf>
    <xf numFmtId="0" fontId="1" fillId="0" borderId="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1" fillId="0" borderId="13" xfId="0" applyFont="1" applyBorder="1" applyAlignment="1">
      <alignment wrapText="1"/>
    </xf>
    <xf numFmtId="0" fontId="11" fillId="0" borderId="6" xfId="0" applyFont="1" applyBorder="1" applyAlignment="1">
      <alignment wrapText="1"/>
    </xf>
    <xf numFmtId="0" fontId="11" fillId="0" borderId="15" xfId="0" applyFont="1" applyBorder="1" applyAlignment="1">
      <alignment wrapText="1"/>
    </xf>
    <xf numFmtId="0" fontId="11" fillId="0" borderId="7" xfId="0" applyFont="1" applyBorder="1" applyAlignment="1">
      <alignment wrapText="1"/>
    </xf>
    <xf numFmtId="0" fontId="10" fillId="0" borderId="10" xfId="0" applyFont="1" applyBorder="1" applyAlignment="1">
      <alignment wrapText="1"/>
    </xf>
    <xf numFmtId="0" fontId="10" fillId="0" borderId="11" xfId="0" applyFont="1" applyBorder="1" applyAlignment="1">
      <alignment wrapText="1"/>
    </xf>
    <xf numFmtId="0" fontId="1" fillId="0" borderId="3" xfId="0" applyFont="1" applyBorder="1" applyAlignment="1">
      <alignment horizontal="center" vertical="center" textRotation="90"/>
    </xf>
    <xf numFmtId="0" fontId="1" fillId="0" borderId="8" xfId="0" applyFont="1" applyBorder="1" applyAlignment="1">
      <alignment horizontal="center" vertical="center" textRotation="90"/>
    </xf>
    <xf numFmtId="0" fontId="1" fillId="0" borderId="12" xfId="0" applyFont="1" applyBorder="1" applyAlignment="1">
      <alignment horizontal="center" vertical="center" textRotation="90"/>
    </xf>
    <xf numFmtId="0" fontId="10" fillId="0" borderId="13" xfId="0" applyFont="1" applyBorder="1" applyAlignment="1">
      <alignment vertical="center" wrapText="1"/>
    </xf>
    <xf numFmtId="0" fontId="10" fillId="0" borderId="6" xfId="0" applyFont="1" applyBorder="1" applyAlignment="1">
      <alignment vertical="center" wrapText="1"/>
    </xf>
    <xf numFmtId="0" fontId="10" fillId="0" borderId="15" xfId="0" applyFont="1" applyBorder="1" applyAlignment="1">
      <alignment vertical="center" wrapText="1"/>
    </xf>
    <xf numFmtId="0" fontId="10" fillId="0" borderId="7" xfId="0" applyFont="1" applyBorder="1" applyAlignment="1">
      <alignment vertical="center" wrapText="1"/>
    </xf>
    <xf numFmtId="0" fontId="10" fillId="0" borderId="10" xfId="0" applyFont="1" applyBorder="1" applyAlignment="1">
      <alignment vertical="center" wrapText="1"/>
    </xf>
    <xf numFmtId="0" fontId="10" fillId="0" borderId="11" xfId="0" applyFont="1" applyBorder="1" applyAlignment="1">
      <alignment vertical="center" wrapText="1"/>
    </xf>
    <xf numFmtId="0" fontId="0" fillId="0" borderId="15" xfId="0" applyBorder="1" applyAlignment="1">
      <alignment horizontal="center"/>
    </xf>
    <xf numFmtId="0" fontId="0" fillId="0" borderId="1" xfId="0" applyBorder="1" applyAlignment="1">
      <alignment horizont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colors>
    <mruColors>
      <color rgb="FFFF66CC"/>
      <color rgb="FFD6EDF2"/>
      <color rgb="FFC3545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0</xdr:rowOff>
    </xdr:from>
    <xdr:to>
      <xdr:col>18</xdr:col>
      <xdr:colOff>66675</xdr:colOff>
      <xdr:row>1</xdr:row>
      <xdr:rowOff>76200</xdr:rowOff>
    </xdr:to>
    <xdr:sp macro="" textlink="">
      <xdr:nvSpPr>
        <xdr:cNvPr id="2049" name="Text Box 1">
          <a:extLst>
            <a:ext uri="{FF2B5EF4-FFF2-40B4-BE49-F238E27FC236}">
              <a16:creationId xmlns:a16="http://schemas.microsoft.com/office/drawing/2014/main" id="{00000000-0008-0000-0100-000001080000}"/>
            </a:ext>
          </a:extLst>
        </xdr:cNvPr>
        <xdr:cNvSpPr txBox="1">
          <a:spLocks noChangeArrowheads="1"/>
        </xdr:cNvSpPr>
      </xdr:nvSpPr>
      <xdr:spPr bwMode="auto">
        <a:xfrm>
          <a:off x="161925" y="0"/>
          <a:ext cx="18669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38</xdr:col>
      <xdr:colOff>47625</xdr:colOff>
      <xdr:row>24</xdr:row>
      <xdr:rowOff>0</xdr:rowOff>
    </xdr:from>
    <xdr:to>
      <xdr:col>39</xdr:col>
      <xdr:colOff>19050</xdr:colOff>
      <xdr:row>25</xdr:row>
      <xdr:rowOff>76200</xdr:rowOff>
    </xdr:to>
    <xdr:sp macro="" textlink="">
      <xdr:nvSpPr>
        <xdr:cNvPr id="2050" name="Text Box 2">
          <a:extLst>
            <a:ext uri="{FF2B5EF4-FFF2-40B4-BE49-F238E27FC236}">
              <a16:creationId xmlns:a16="http://schemas.microsoft.com/office/drawing/2014/main" id="{00000000-0008-0000-0100-000002080000}"/>
            </a:ext>
          </a:extLst>
        </xdr:cNvPr>
        <xdr:cNvSpPr txBox="1">
          <a:spLocks noChangeArrowheads="1"/>
        </xdr:cNvSpPr>
      </xdr:nvSpPr>
      <xdr:spPr bwMode="auto">
        <a:xfrm>
          <a:off x="3667125" y="2314575"/>
          <a:ext cx="571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120014</xdr:colOff>
      <xdr:row>2</xdr:row>
      <xdr:rowOff>144780</xdr:rowOff>
    </xdr:from>
    <xdr:to>
      <xdr:col>43</xdr:col>
      <xdr:colOff>14653</xdr:colOff>
      <xdr:row>5</xdr:row>
      <xdr:rowOff>240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266552" y="467165"/>
          <a:ext cx="3924447" cy="2291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ru-RU" sz="1100" b="1" i="0" strike="noStrike">
              <a:solidFill>
                <a:srgbClr val="000000"/>
              </a:solidFill>
              <a:latin typeface="Arial Cyr"/>
            </a:rPr>
            <a:t>1.Календарный график учебного процесса</a:t>
          </a:r>
        </a:p>
      </xdr:txBody>
    </xdr:sp>
    <xdr:clientData/>
  </xdr:twoCellAnchor>
  <xdr:twoCellAnchor>
    <xdr:from>
      <xdr:col>82</xdr:col>
      <xdr:colOff>60960</xdr:colOff>
      <xdr:row>1</xdr:row>
      <xdr:rowOff>148590</xdr:rowOff>
    </xdr:from>
    <xdr:to>
      <xdr:col>93</xdr:col>
      <xdr:colOff>196252</xdr:colOff>
      <xdr:row>4</xdr:row>
      <xdr:rowOff>38320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8100060" y="310515"/>
          <a:ext cx="1611667" cy="3755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lnSpc>
              <a:spcPts val="1000"/>
            </a:lnSpc>
            <a:defRPr sz="1000"/>
          </a:pPr>
          <a:r>
            <a:rPr lang="ru-RU" sz="1100" b="1" i="0" strike="noStrike">
              <a:solidFill>
                <a:srgbClr val="000000"/>
              </a:solidFill>
              <a:latin typeface="Arial Cyr"/>
            </a:rPr>
            <a:t>2.Сводные данные по бюджету времени</a:t>
          </a:r>
        </a:p>
      </xdr:txBody>
    </xdr:sp>
    <xdr:clientData/>
  </xdr:twoCellAnchor>
  <xdr:twoCellAnchor>
    <xdr:from>
      <xdr:col>18</xdr:col>
      <xdr:colOff>0</xdr:colOff>
      <xdr:row>0</xdr:row>
      <xdr:rowOff>0</xdr:rowOff>
    </xdr:from>
    <xdr:to>
      <xdr:col>94</xdr:col>
      <xdr:colOff>354337</xdr:colOff>
      <xdr:row>3</xdr:row>
      <xdr:rowOff>135313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Arrowheads="1"/>
        </xdr:cNvSpPr>
      </xdr:nvSpPr>
      <xdr:spPr bwMode="auto">
        <a:xfrm>
          <a:off x="1962150" y="0"/>
          <a:ext cx="8126737" cy="6210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54864" tIns="41148" rIns="0" bIns="0" anchor="t" upright="1"/>
        <a:lstStyle/>
        <a:p>
          <a:pPr algn="l" rtl="0">
            <a:defRPr sz="1000"/>
          </a:pPr>
          <a:endParaRPr lang="ru-RU" sz="8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8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>
    <xdr:from>
      <xdr:col>71</xdr:col>
      <xdr:colOff>19050</xdr:colOff>
      <xdr:row>0</xdr:row>
      <xdr:rowOff>0</xdr:rowOff>
    </xdr:from>
    <xdr:to>
      <xdr:col>93</xdr:col>
      <xdr:colOff>104775</xdr:colOff>
      <xdr:row>2</xdr:row>
      <xdr:rowOff>9525</xdr:rowOff>
    </xdr:to>
    <xdr:sp macro="" textlink="">
      <xdr:nvSpPr>
        <xdr:cNvPr id="2054" name="Text Box 6">
          <a:extLst>
            <a:ext uri="{FF2B5EF4-FFF2-40B4-BE49-F238E27FC236}">
              <a16:creationId xmlns:a16="http://schemas.microsoft.com/office/drawing/2014/main" id="{00000000-0008-0000-0100-000006080000}"/>
            </a:ext>
          </a:extLst>
        </xdr:cNvPr>
        <xdr:cNvSpPr txBox="1">
          <a:spLocks noChangeArrowheads="1"/>
        </xdr:cNvSpPr>
      </xdr:nvSpPr>
      <xdr:spPr bwMode="auto">
        <a:xfrm>
          <a:off x="6696075" y="0"/>
          <a:ext cx="30765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2"/>
  <sheetViews>
    <sheetView view="pageBreakPreview" topLeftCell="A10" zoomScaleNormal="100" zoomScaleSheetLayoutView="100" workbookViewId="0">
      <selection activeCell="A16" sqref="A16:K16"/>
    </sheetView>
  </sheetViews>
  <sheetFormatPr defaultRowHeight="18.75" x14ac:dyDescent="0.3"/>
  <cols>
    <col min="1" max="3" width="9.140625" style="1"/>
    <col min="4" max="4" width="11.7109375" style="1" customWidth="1"/>
    <col min="5" max="5" width="5.5703125" style="1" customWidth="1"/>
    <col min="6" max="6" width="7.42578125" style="1" customWidth="1"/>
    <col min="7" max="7" width="9.140625" style="1"/>
    <col min="8" max="8" width="11.7109375" style="1" customWidth="1"/>
    <col min="9" max="10" width="6.140625" style="1" customWidth="1"/>
    <col min="11" max="11" width="15.140625" style="1" customWidth="1"/>
    <col min="12" max="16384" width="9.140625" style="1"/>
  </cols>
  <sheetData>
    <row r="1" spans="1:11" x14ac:dyDescent="0.3">
      <c r="A1" s="2"/>
      <c r="B1" s="2"/>
      <c r="C1" s="2"/>
      <c r="D1" s="2"/>
      <c r="E1" s="2"/>
      <c r="F1" s="2"/>
      <c r="G1" s="294" t="s">
        <v>7</v>
      </c>
      <c r="H1" s="294"/>
      <c r="I1" s="294"/>
      <c r="J1" s="294"/>
      <c r="K1" s="294"/>
    </row>
    <row r="2" spans="1:11" x14ac:dyDescent="0.3">
      <c r="A2" s="2"/>
      <c r="B2" s="2"/>
      <c r="C2" s="2"/>
      <c r="D2" s="2"/>
      <c r="E2" s="2"/>
      <c r="F2" s="2"/>
      <c r="G2" s="294" t="s">
        <v>373</v>
      </c>
      <c r="H2" s="294"/>
      <c r="I2" s="294"/>
      <c r="J2" s="294"/>
      <c r="K2" s="2"/>
    </row>
    <row r="3" spans="1:11" x14ac:dyDescent="0.3">
      <c r="A3" s="2"/>
      <c r="B3" s="2"/>
      <c r="C3" s="2"/>
      <c r="D3" s="2"/>
      <c r="E3" s="2"/>
      <c r="F3" s="2"/>
      <c r="G3" s="3" t="s">
        <v>276</v>
      </c>
      <c r="H3" s="3"/>
      <c r="I3" s="3"/>
      <c r="J3" s="3"/>
      <c r="K3" s="2"/>
    </row>
    <row r="4" spans="1:11" x14ac:dyDescent="0.3">
      <c r="A4" s="2"/>
      <c r="B4" s="2"/>
      <c r="C4" s="2"/>
      <c r="D4" s="2"/>
      <c r="E4" s="2"/>
      <c r="F4" s="2"/>
      <c r="G4" s="295" t="s">
        <v>374</v>
      </c>
      <c r="H4" s="295"/>
      <c r="I4" s="295"/>
      <c r="J4" s="295"/>
      <c r="K4" s="295"/>
    </row>
    <row r="5" spans="1:11" x14ac:dyDescent="0.3">
      <c r="A5" s="2"/>
      <c r="B5" s="2"/>
      <c r="C5" s="2"/>
      <c r="D5" s="2"/>
      <c r="E5" s="2"/>
      <c r="F5" s="2"/>
      <c r="G5" s="5" t="s">
        <v>8</v>
      </c>
      <c r="H5" s="296"/>
      <c r="I5" s="296"/>
      <c r="J5" s="3" t="s">
        <v>390</v>
      </c>
      <c r="K5" s="2"/>
    </row>
    <row r="6" spans="1:11" x14ac:dyDescent="0.3">
      <c r="A6" s="2"/>
      <c r="B6" s="2"/>
      <c r="C6" s="2"/>
      <c r="D6" s="2"/>
      <c r="E6" s="2"/>
      <c r="F6" s="2"/>
      <c r="G6" s="3"/>
      <c r="H6" s="4"/>
      <c r="I6" s="4"/>
      <c r="J6" s="3"/>
      <c r="K6" s="2"/>
    </row>
    <row r="7" spans="1:11" x14ac:dyDescent="0.3">
      <c r="A7" s="2"/>
      <c r="B7" s="2"/>
      <c r="C7" s="2"/>
      <c r="D7" s="2"/>
      <c r="E7" s="2"/>
      <c r="F7" s="2"/>
      <c r="G7" s="3"/>
      <c r="H7" s="4"/>
      <c r="I7" s="4"/>
      <c r="J7" s="3"/>
      <c r="K7" s="2"/>
    </row>
    <row r="8" spans="1:11" x14ac:dyDescent="0.3">
      <c r="A8" s="2"/>
      <c r="B8" s="2"/>
      <c r="C8" s="2"/>
      <c r="D8" s="2"/>
      <c r="E8" s="2"/>
      <c r="F8" s="2"/>
      <c r="G8" s="2"/>
      <c r="H8" s="2"/>
      <c r="I8" s="2"/>
      <c r="J8" s="2"/>
      <c r="K8" s="2"/>
    </row>
    <row r="9" spans="1:11" x14ac:dyDescent="0.3">
      <c r="A9" s="295" t="s">
        <v>0</v>
      </c>
      <c r="B9" s="295"/>
      <c r="C9" s="295"/>
      <c r="D9" s="295"/>
      <c r="E9" s="295"/>
      <c r="F9" s="295"/>
      <c r="G9" s="295"/>
      <c r="H9" s="295"/>
      <c r="I9" s="295"/>
      <c r="J9" s="295"/>
      <c r="K9" s="295"/>
    </row>
    <row r="10" spans="1:11" x14ac:dyDescent="0.3">
      <c r="A10" s="295" t="s">
        <v>231</v>
      </c>
      <c r="B10" s="295"/>
      <c r="C10" s="295"/>
      <c r="D10" s="295"/>
      <c r="E10" s="295"/>
      <c r="F10" s="295"/>
      <c r="G10" s="295"/>
      <c r="H10" s="295"/>
      <c r="I10" s="295"/>
      <c r="J10" s="295"/>
      <c r="K10" s="295"/>
    </row>
    <row r="11" spans="1:11" x14ac:dyDescent="0.3">
      <c r="A11" s="295" t="s">
        <v>211</v>
      </c>
      <c r="B11" s="295"/>
      <c r="C11" s="295"/>
      <c r="D11" s="295"/>
      <c r="E11" s="295"/>
      <c r="F11" s="295"/>
      <c r="G11" s="295"/>
      <c r="H11" s="295"/>
      <c r="I11" s="295"/>
      <c r="J11" s="295"/>
      <c r="K11" s="295"/>
    </row>
    <row r="12" spans="1:11" x14ac:dyDescent="0.3">
      <c r="A12" s="296" t="s">
        <v>213</v>
      </c>
      <c r="B12" s="296"/>
      <c r="C12" s="296"/>
      <c r="D12" s="296"/>
      <c r="E12" s="296"/>
      <c r="F12" s="296"/>
      <c r="G12" s="296"/>
      <c r="H12" s="296"/>
      <c r="I12" s="296"/>
      <c r="J12" s="296"/>
      <c r="K12" s="296"/>
    </row>
    <row r="13" spans="1:11" x14ac:dyDescent="0.3">
      <c r="A13" s="297" t="s">
        <v>3</v>
      </c>
      <c r="B13" s="297"/>
      <c r="C13" s="297"/>
      <c r="D13" s="297"/>
      <c r="E13" s="297"/>
      <c r="F13" s="297"/>
      <c r="G13" s="297"/>
      <c r="H13" s="297"/>
      <c r="I13" s="297"/>
      <c r="J13" s="297"/>
      <c r="K13" s="2"/>
    </row>
    <row r="14" spans="1:11" x14ac:dyDescent="0.3">
      <c r="A14" s="295" t="s">
        <v>1</v>
      </c>
      <c r="B14" s="295"/>
      <c r="C14" s="295"/>
      <c r="D14" s="295"/>
      <c r="E14" s="295"/>
      <c r="F14" s="295"/>
      <c r="G14" s="295"/>
      <c r="H14" s="295"/>
      <c r="I14" s="295"/>
      <c r="J14" s="295"/>
      <c r="K14" s="295"/>
    </row>
    <row r="15" spans="1:11" x14ac:dyDescent="0.3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</row>
    <row r="16" spans="1:11" ht="36.75" customHeight="1" x14ac:dyDescent="0.3">
      <c r="A16" s="302" t="s">
        <v>367</v>
      </c>
      <c r="B16" s="302"/>
      <c r="C16" s="302"/>
      <c r="D16" s="302"/>
      <c r="E16" s="302"/>
      <c r="F16" s="302"/>
      <c r="G16" s="302"/>
      <c r="H16" s="302"/>
      <c r="I16" s="302"/>
      <c r="J16" s="302"/>
      <c r="K16" s="302"/>
    </row>
    <row r="17" spans="1:11" x14ac:dyDescent="0.3">
      <c r="A17" s="297" t="s">
        <v>2</v>
      </c>
      <c r="B17" s="297"/>
      <c r="C17" s="297"/>
      <c r="D17" s="297"/>
      <c r="E17" s="297"/>
      <c r="F17" s="297"/>
      <c r="G17" s="297"/>
      <c r="H17" s="297"/>
      <c r="I17" s="297"/>
      <c r="J17" s="297"/>
      <c r="K17" s="2"/>
    </row>
    <row r="18" spans="1:11" x14ac:dyDescent="0.3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</row>
    <row r="19" spans="1:11" x14ac:dyDescent="0.3">
      <c r="A19" s="298" t="s">
        <v>4</v>
      </c>
      <c r="B19" s="298"/>
      <c r="C19" s="298"/>
      <c r="D19" s="296" t="s">
        <v>41</v>
      </c>
      <c r="E19" s="296"/>
      <c r="F19" s="296"/>
      <c r="G19" s="296"/>
      <c r="H19" s="294" t="s">
        <v>5</v>
      </c>
      <c r="I19" s="294"/>
      <c r="J19" s="294"/>
      <c r="K19" s="2"/>
    </row>
    <row r="20" spans="1:11" x14ac:dyDescent="0.3">
      <c r="A20" s="2"/>
      <c r="B20" s="2"/>
      <c r="C20" s="2"/>
      <c r="D20" s="299" t="s">
        <v>6</v>
      </c>
      <c r="E20" s="299"/>
      <c r="F20" s="299"/>
      <c r="G20" s="299"/>
      <c r="H20" s="2"/>
      <c r="I20" s="2"/>
      <c r="J20" s="2"/>
      <c r="K20" s="2"/>
    </row>
    <row r="21" spans="1:11" x14ac:dyDescent="0.3">
      <c r="A21" s="2"/>
      <c r="B21" s="2"/>
      <c r="C21" s="2"/>
      <c r="D21" s="17"/>
      <c r="E21" s="17"/>
      <c r="F21" s="17"/>
      <c r="G21" s="17"/>
      <c r="H21" s="2"/>
      <c r="I21" s="2"/>
      <c r="J21" s="2"/>
      <c r="K21" s="2"/>
    </row>
    <row r="22" spans="1:11" x14ac:dyDescent="0.3">
      <c r="A22" s="2"/>
      <c r="B22" s="2"/>
      <c r="C22" s="2"/>
      <c r="D22" s="17"/>
      <c r="E22" s="17"/>
      <c r="F22" s="17"/>
      <c r="G22" s="17"/>
      <c r="H22" s="2"/>
      <c r="I22" s="2"/>
      <c r="J22" s="2"/>
      <c r="K22" s="2"/>
    </row>
    <row r="23" spans="1:11" x14ac:dyDescent="0.3">
      <c r="A23" s="2"/>
      <c r="B23" s="2"/>
      <c r="C23" s="2"/>
      <c r="D23" s="17"/>
      <c r="E23" s="17"/>
      <c r="F23" s="17"/>
      <c r="G23" s="17"/>
      <c r="H23" s="2"/>
      <c r="I23" s="2"/>
      <c r="J23" s="2"/>
      <c r="K23" s="2"/>
    </row>
    <row r="24" spans="1:11" x14ac:dyDescent="0.3">
      <c r="A24" s="2"/>
      <c r="B24" s="2"/>
      <c r="C24" s="2"/>
      <c r="D24" s="17"/>
      <c r="E24" s="17"/>
      <c r="F24" s="17"/>
      <c r="G24" s="17"/>
      <c r="H24" s="2"/>
      <c r="I24" s="2"/>
      <c r="J24" s="2"/>
      <c r="K24" s="2"/>
    </row>
    <row r="25" spans="1:11" x14ac:dyDescent="0.3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</row>
    <row r="26" spans="1:11" x14ac:dyDescent="0.3">
      <c r="A26" s="2"/>
      <c r="B26" s="2"/>
      <c r="C26" s="2"/>
      <c r="D26" s="2"/>
      <c r="E26" s="294" t="s">
        <v>9</v>
      </c>
      <c r="F26" s="294"/>
      <c r="G26" s="294"/>
      <c r="H26" s="300" t="s">
        <v>67</v>
      </c>
      <c r="I26" s="300"/>
      <c r="J26" s="300"/>
      <c r="K26" s="300"/>
    </row>
    <row r="27" spans="1:11" x14ac:dyDescent="0.3">
      <c r="A27" s="2"/>
      <c r="B27" s="2"/>
      <c r="C27" s="2"/>
      <c r="D27" s="2"/>
      <c r="E27" s="294" t="s">
        <v>10</v>
      </c>
      <c r="F27" s="294"/>
      <c r="G27" s="294"/>
      <c r="H27" s="301" t="s">
        <v>277</v>
      </c>
      <c r="I27" s="301"/>
      <c r="J27" s="301"/>
      <c r="K27" s="301"/>
    </row>
    <row r="28" spans="1:11" x14ac:dyDescent="0.3">
      <c r="A28" s="2"/>
      <c r="B28" s="2"/>
      <c r="C28" s="2"/>
      <c r="D28" s="2"/>
      <c r="E28" s="29" t="s">
        <v>278</v>
      </c>
      <c r="F28" s="3"/>
      <c r="G28" s="3"/>
      <c r="H28" s="3"/>
      <c r="I28" s="6"/>
      <c r="J28" s="155">
        <v>3</v>
      </c>
      <c r="K28" s="2" t="s">
        <v>11</v>
      </c>
    </row>
    <row r="29" spans="1:11" x14ac:dyDescent="0.3">
      <c r="A29" s="2"/>
      <c r="B29" s="2"/>
      <c r="C29" s="2"/>
      <c r="D29" s="2"/>
      <c r="E29" s="2" t="s">
        <v>12</v>
      </c>
      <c r="F29" s="155">
        <v>10</v>
      </c>
      <c r="G29" s="2" t="s">
        <v>13</v>
      </c>
      <c r="H29" s="2"/>
      <c r="I29" s="2"/>
      <c r="J29" s="2"/>
      <c r="K29" s="2"/>
    </row>
    <row r="30" spans="1:11" x14ac:dyDescent="0.3">
      <c r="A30" s="2"/>
      <c r="B30" s="2"/>
      <c r="C30" s="2"/>
      <c r="D30" s="2"/>
      <c r="E30" s="294" t="s">
        <v>14</v>
      </c>
      <c r="F30" s="294"/>
      <c r="G30" s="296" t="s">
        <v>42</v>
      </c>
      <c r="H30" s="296"/>
      <c r="I30" s="296"/>
      <c r="J30" s="296"/>
      <c r="K30" s="296"/>
    </row>
    <row r="31" spans="1:11" x14ac:dyDescent="0.3">
      <c r="E31" s="294" t="s">
        <v>70</v>
      </c>
      <c r="F31" s="294"/>
      <c r="G31" s="294"/>
      <c r="H31" s="294"/>
      <c r="I31" s="294"/>
      <c r="J31" s="294"/>
      <c r="K31" s="294"/>
    </row>
    <row r="32" spans="1:11" x14ac:dyDescent="0.3">
      <c r="E32" s="294" t="s">
        <v>71</v>
      </c>
      <c r="F32" s="294"/>
      <c r="G32" s="294"/>
      <c r="H32" s="296" t="s">
        <v>375</v>
      </c>
      <c r="I32" s="296"/>
      <c r="J32" s="296"/>
      <c r="K32" s="296"/>
    </row>
  </sheetData>
  <mergeCells count="25">
    <mergeCell ref="E32:G32"/>
    <mergeCell ref="H32:K32"/>
    <mergeCell ref="A13:J13"/>
    <mergeCell ref="A19:C19"/>
    <mergeCell ref="D19:G19"/>
    <mergeCell ref="H19:J19"/>
    <mergeCell ref="A17:J17"/>
    <mergeCell ref="E31:K31"/>
    <mergeCell ref="E27:G27"/>
    <mergeCell ref="D20:G20"/>
    <mergeCell ref="G30:K30"/>
    <mergeCell ref="H26:K26"/>
    <mergeCell ref="E26:G26"/>
    <mergeCell ref="E30:F30"/>
    <mergeCell ref="H27:K27"/>
    <mergeCell ref="A16:K16"/>
    <mergeCell ref="G1:K1"/>
    <mergeCell ref="A10:K10"/>
    <mergeCell ref="A12:K12"/>
    <mergeCell ref="A14:K14"/>
    <mergeCell ref="A11:K11"/>
    <mergeCell ref="G2:J2"/>
    <mergeCell ref="H5:I5"/>
    <mergeCell ref="G4:K4"/>
    <mergeCell ref="A9:K9"/>
  </mergeCells>
  <phoneticPr fontId="27" type="noConversion"/>
  <pageMargins left="0.7" right="0.7" top="0.75" bottom="0.75" header="0.3" footer="0.3"/>
  <pageSetup paperSize="9" scale="8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CQ35"/>
  <sheetViews>
    <sheetView view="pageBreakPreview" zoomScale="125" zoomScaleNormal="125" zoomScaleSheetLayoutView="125" workbookViewId="0">
      <selection activeCell="CL32" sqref="CL32"/>
    </sheetView>
  </sheetViews>
  <sheetFormatPr defaultRowHeight="12.75" x14ac:dyDescent="0.2"/>
  <cols>
    <col min="1" max="5" width="2.140625" style="43" customWidth="1"/>
    <col min="6" max="6" width="2.28515625" style="43" customWidth="1"/>
    <col min="7" max="8" width="2.140625" style="43" customWidth="1"/>
    <col min="9" max="10" width="1.28515625" style="43" customWidth="1"/>
    <col min="11" max="11" width="0.7109375" style="43" customWidth="1"/>
    <col min="12" max="12" width="1.42578125" style="43" customWidth="1"/>
    <col min="13" max="13" width="0.7109375" style="43" customWidth="1"/>
    <col min="14" max="14" width="1.42578125" style="43" customWidth="1"/>
    <col min="15" max="16" width="2.140625" style="43" customWidth="1"/>
    <col min="17" max="17" width="0.7109375" style="43" customWidth="1"/>
    <col min="18" max="18" width="0.28515625" style="43" customWidth="1"/>
    <col min="19" max="19" width="1.140625" style="43" customWidth="1"/>
    <col min="20" max="20" width="0.7109375" style="43" customWidth="1"/>
    <col min="21" max="21" width="0.28515625" style="43" customWidth="1"/>
    <col min="22" max="26" width="1.28515625" style="43" customWidth="1"/>
    <col min="27" max="33" width="1.140625" style="43" customWidth="1"/>
    <col min="34" max="34" width="1.42578125" style="43" customWidth="1"/>
    <col min="35" max="35" width="2.140625" style="43" customWidth="1"/>
    <col min="36" max="37" width="1.28515625" style="43" customWidth="1"/>
    <col min="38" max="38" width="2.140625" style="43" customWidth="1"/>
    <col min="39" max="40" width="1.28515625" style="43" customWidth="1"/>
    <col min="41" max="41" width="2.140625" style="43" customWidth="1"/>
    <col min="42" max="43" width="1.28515625" style="43" customWidth="1"/>
    <col min="44" max="44" width="2.140625" style="43" customWidth="1"/>
    <col min="45" max="47" width="1.140625" style="43" customWidth="1"/>
    <col min="48" max="49" width="0.7109375" style="43" customWidth="1"/>
    <col min="50" max="52" width="2.140625" style="43" customWidth="1"/>
    <col min="53" max="53" width="1.28515625" style="43" customWidth="1"/>
    <col min="54" max="54" width="1" style="43" customWidth="1"/>
    <col min="55" max="55" width="2.5703125" style="43" customWidth="1"/>
    <col min="56" max="56" width="1.140625" style="43" customWidth="1"/>
    <col min="57" max="57" width="0.28515625" style="43" customWidth="1"/>
    <col min="58" max="58" width="0.7109375" style="43" customWidth="1"/>
    <col min="59" max="60" width="1.28515625" style="43" customWidth="1"/>
    <col min="61" max="61" width="2.140625" style="43" customWidth="1"/>
    <col min="62" max="62" width="2" style="43" customWidth="1"/>
    <col min="63" max="64" width="2.85546875" style="43" customWidth="1"/>
    <col min="65" max="65" width="2" style="43" customWidth="1"/>
    <col min="66" max="66" width="1.140625" style="43" customWidth="1"/>
    <col min="67" max="68" width="1.28515625" style="43" customWidth="1"/>
    <col min="69" max="69" width="1.140625" style="43" customWidth="1"/>
    <col min="70" max="70" width="0.28515625" style="43" customWidth="1"/>
    <col min="71" max="71" width="0.7109375" style="43" customWidth="1"/>
    <col min="72" max="72" width="1.28515625" style="43" customWidth="1"/>
    <col min="73" max="73" width="0.85546875" style="43" customWidth="1"/>
    <col min="74" max="81" width="2.140625" style="43" customWidth="1"/>
    <col min="82" max="82" width="2.28515625" style="43" customWidth="1"/>
    <col min="83" max="83" width="5" style="43" customWidth="1"/>
    <col min="84" max="84" width="4.140625" style="43" customWidth="1"/>
    <col min="85" max="85" width="2.85546875" style="43" customWidth="1"/>
    <col min="86" max="86" width="1.42578125" style="43" hidden="1" customWidth="1"/>
    <col min="87" max="87" width="2.28515625" style="43" customWidth="1"/>
    <col min="88" max="88" width="2.42578125" style="43" customWidth="1"/>
    <col min="89" max="89" width="1.7109375" style="43" customWidth="1"/>
    <col min="90" max="90" width="0.28515625" style="43" customWidth="1"/>
    <col min="91" max="92" width="2" style="43" customWidth="1"/>
    <col min="93" max="93" width="2.28515625" style="43" customWidth="1"/>
    <col min="94" max="94" width="3.28515625" style="43" customWidth="1"/>
    <col min="95" max="16384" width="9.140625" style="43"/>
  </cols>
  <sheetData>
    <row r="2" spans="1:94" x14ac:dyDescent="0.2">
      <c r="J2" s="44"/>
      <c r="K2" s="44"/>
    </row>
    <row r="5" spans="1:94" ht="3.75" customHeight="1" x14ac:dyDescent="0.2"/>
    <row r="6" spans="1:94" ht="15.75" customHeight="1" x14ac:dyDescent="0.2">
      <c r="A6" s="315" t="s">
        <v>116</v>
      </c>
      <c r="B6" s="305" t="s">
        <v>117</v>
      </c>
      <c r="C6" s="306"/>
      <c r="D6" s="306"/>
      <c r="E6" s="307"/>
      <c r="F6" s="318" t="s">
        <v>118</v>
      </c>
      <c r="G6" s="305" t="s">
        <v>119</v>
      </c>
      <c r="H6" s="306"/>
      <c r="I6" s="306"/>
      <c r="J6" s="306"/>
      <c r="K6" s="322" t="s">
        <v>120</v>
      </c>
      <c r="L6" s="312"/>
      <c r="M6" s="305" t="s">
        <v>121</v>
      </c>
      <c r="N6" s="306"/>
      <c r="O6" s="306"/>
      <c r="P6" s="306"/>
      <c r="Q6" s="306"/>
      <c r="R6" s="306"/>
      <c r="S6" s="307"/>
      <c r="T6" s="305" t="s">
        <v>122</v>
      </c>
      <c r="U6" s="306"/>
      <c r="V6" s="306"/>
      <c r="W6" s="306"/>
      <c r="X6" s="306"/>
      <c r="Y6" s="306"/>
      <c r="Z6" s="306"/>
      <c r="AA6" s="306"/>
      <c r="AB6" s="307"/>
      <c r="AC6" s="311" t="s">
        <v>123</v>
      </c>
      <c r="AD6" s="312"/>
      <c r="AE6" s="305" t="s">
        <v>124</v>
      </c>
      <c r="AF6" s="306"/>
      <c r="AG6" s="306"/>
      <c r="AH6" s="306"/>
      <c r="AI6" s="307"/>
      <c r="AJ6" s="311" t="s">
        <v>125</v>
      </c>
      <c r="AK6" s="312"/>
      <c r="AL6" s="324" t="s">
        <v>126</v>
      </c>
      <c r="AM6" s="324"/>
      <c r="AN6" s="324"/>
      <c r="AO6" s="324"/>
      <c r="AP6" s="311" t="s">
        <v>127</v>
      </c>
      <c r="AQ6" s="312"/>
      <c r="AR6" s="305" t="s">
        <v>128</v>
      </c>
      <c r="AS6" s="306"/>
      <c r="AT6" s="306"/>
      <c r="AU6" s="306"/>
      <c r="AV6" s="306"/>
      <c r="AW6" s="306"/>
      <c r="AX6" s="307"/>
      <c r="AY6" s="303" t="s">
        <v>129</v>
      </c>
      <c r="AZ6" s="305" t="s">
        <v>130</v>
      </c>
      <c r="BA6" s="306"/>
      <c r="BB6" s="306"/>
      <c r="BC6" s="307"/>
      <c r="BD6" s="311" t="s">
        <v>131</v>
      </c>
      <c r="BE6" s="322"/>
      <c r="BF6" s="312"/>
      <c r="BG6" s="305" t="s">
        <v>132</v>
      </c>
      <c r="BH6" s="306"/>
      <c r="BI6" s="306"/>
      <c r="BJ6" s="306"/>
      <c r="BK6" s="307"/>
      <c r="BL6" s="305" t="s">
        <v>133</v>
      </c>
      <c r="BM6" s="306"/>
      <c r="BN6" s="306"/>
      <c r="BO6" s="306"/>
      <c r="BP6" s="306"/>
      <c r="BQ6" s="306"/>
      <c r="BR6" s="306"/>
      <c r="BS6" s="307"/>
      <c r="BT6" s="311" t="s">
        <v>134</v>
      </c>
      <c r="BU6" s="312"/>
      <c r="BV6" s="305" t="s">
        <v>135</v>
      </c>
      <c r="BW6" s="306"/>
      <c r="BX6" s="306"/>
      <c r="BY6" s="319" t="s">
        <v>136</v>
      </c>
      <c r="BZ6" s="324" t="s">
        <v>137</v>
      </c>
      <c r="CA6" s="324"/>
      <c r="CB6" s="324"/>
      <c r="CC6" s="324"/>
      <c r="CD6" s="319" t="s">
        <v>138</v>
      </c>
      <c r="CE6" s="305" t="s">
        <v>139</v>
      </c>
      <c r="CF6" s="307"/>
      <c r="CG6" s="303" t="s">
        <v>140</v>
      </c>
      <c r="CH6" s="337" t="s">
        <v>141</v>
      </c>
      <c r="CI6" s="338"/>
      <c r="CJ6" s="338"/>
      <c r="CK6" s="338"/>
      <c r="CL6" s="338"/>
      <c r="CM6" s="303" t="s">
        <v>142</v>
      </c>
      <c r="CN6" s="330" t="s">
        <v>143</v>
      </c>
      <c r="CO6" s="330" t="s">
        <v>144</v>
      </c>
      <c r="CP6" s="330" t="s">
        <v>145</v>
      </c>
    </row>
    <row r="7" spans="1:94" ht="12.75" customHeight="1" x14ac:dyDescent="0.2">
      <c r="A7" s="316"/>
      <c r="B7" s="308"/>
      <c r="C7" s="309"/>
      <c r="D7" s="309"/>
      <c r="E7" s="310"/>
      <c r="F7" s="314"/>
      <c r="G7" s="308"/>
      <c r="H7" s="309"/>
      <c r="I7" s="309"/>
      <c r="J7" s="309"/>
      <c r="K7" s="323"/>
      <c r="L7" s="314"/>
      <c r="M7" s="308"/>
      <c r="N7" s="309"/>
      <c r="O7" s="309"/>
      <c r="P7" s="309"/>
      <c r="Q7" s="309"/>
      <c r="R7" s="309"/>
      <c r="S7" s="310"/>
      <c r="T7" s="308"/>
      <c r="U7" s="309"/>
      <c r="V7" s="309"/>
      <c r="W7" s="309"/>
      <c r="X7" s="309"/>
      <c r="Y7" s="309"/>
      <c r="Z7" s="309"/>
      <c r="AA7" s="309"/>
      <c r="AB7" s="310"/>
      <c r="AC7" s="313"/>
      <c r="AD7" s="314"/>
      <c r="AE7" s="308"/>
      <c r="AF7" s="309"/>
      <c r="AG7" s="309"/>
      <c r="AH7" s="309"/>
      <c r="AI7" s="310"/>
      <c r="AJ7" s="313"/>
      <c r="AK7" s="314"/>
      <c r="AL7" s="324"/>
      <c r="AM7" s="324"/>
      <c r="AN7" s="324"/>
      <c r="AO7" s="324"/>
      <c r="AP7" s="313"/>
      <c r="AQ7" s="314"/>
      <c r="AR7" s="308"/>
      <c r="AS7" s="309"/>
      <c r="AT7" s="309"/>
      <c r="AU7" s="309"/>
      <c r="AV7" s="309"/>
      <c r="AW7" s="309"/>
      <c r="AX7" s="310"/>
      <c r="AY7" s="327"/>
      <c r="AZ7" s="308"/>
      <c r="BA7" s="309"/>
      <c r="BB7" s="309"/>
      <c r="BC7" s="310"/>
      <c r="BD7" s="313"/>
      <c r="BE7" s="323"/>
      <c r="BF7" s="314"/>
      <c r="BG7" s="308"/>
      <c r="BH7" s="309"/>
      <c r="BI7" s="309"/>
      <c r="BJ7" s="309"/>
      <c r="BK7" s="310"/>
      <c r="BL7" s="308"/>
      <c r="BM7" s="309"/>
      <c r="BN7" s="309"/>
      <c r="BO7" s="309"/>
      <c r="BP7" s="309"/>
      <c r="BQ7" s="309"/>
      <c r="BR7" s="309"/>
      <c r="BS7" s="310"/>
      <c r="BT7" s="313"/>
      <c r="BU7" s="314"/>
      <c r="BV7" s="308"/>
      <c r="BW7" s="309"/>
      <c r="BX7" s="309"/>
      <c r="BY7" s="319"/>
      <c r="BZ7" s="324"/>
      <c r="CA7" s="324"/>
      <c r="CB7" s="324"/>
      <c r="CC7" s="324"/>
      <c r="CD7" s="319"/>
      <c r="CE7" s="308"/>
      <c r="CF7" s="310"/>
      <c r="CG7" s="327"/>
      <c r="CH7" s="339"/>
      <c r="CI7" s="340"/>
      <c r="CJ7" s="340"/>
      <c r="CK7" s="340"/>
      <c r="CL7" s="340"/>
      <c r="CM7" s="327"/>
      <c r="CN7" s="330"/>
      <c r="CO7" s="330"/>
      <c r="CP7" s="330"/>
    </row>
    <row r="8" spans="1:94" s="45" customFormat="1" ht="12.75" customHeight="1" x14ac:dyDescent="0.2">
      <c r="A8" s="316"/>
      <c r="B8" s="303" t="s">
        <v>146</v>
      </c>
      <c r="C8" s="303" t="s">
        <v>147</v>
      </c>
      <c r="D8" s="319" t="s">
        <v>148</v>
      </c>
      <c r="E8" s="303" t="s">
        <v>149</v>
      </c>
      <c r="F8" s="314"/>
      <c r="G8" s="319" t="s">
        <v>150</v>
      </c>
      <c r="H8" s="319" t="s">
        <v>151</v>
      </c>
      <c r="I8" s="311" t="s">
        <v>152</v>
      </c>
      <c r="J8" s="312"/>
      <c r="K8" s="323"/>
      <c r="L8" s="314"/>
      <c r="M8" s="311" t="s">
        <v>153</v>
      </c>
      <c r="N8" s="312"/>
      <c r="O8" s="319" t="s">
        <v>154</v>
      </c>
      <c r="P8" s="303" t="s">
        <v>155</v>
      </c>
      <c r="Q8" s="311" t="s">
        <v>156</v>
      </c>
      <c r="R8" s="322"/>
      <c r="S8" s="312"/>
      <c r="T8" s="311" t="s">
        <v>157</v>
      </c>
      <c r="U8" s="322"/>
      <c r="V8" s="312"/>
      <c r="W8" s="311" t="s">
        <v>158</v>
      </c>
      <c r="X8" s="312"/>
      <c r="Y8" s="311" t="s">
        <v>148</v>
      </c>
      <c r="Z8" s="312"/>
      <c r="AA8" s="311" t="s">
        <v>149</v>
      </c>
      <c r="AB8" s="312"/>
      <c r="AC8" s="313"/>
      <c r="AD8" s="314"/>
      <c r="AE8" s="311" t="s">
        <v>159</v>
      </c>
      <c r="AF8" s="312"/>
      <c r="AG8" s="311" t="s">
        <v>160</v>
      </c>
      <c r="AH8" s="312"/>
      <c r="AI8" s="319" t="s">
        <v>161</v>
      </c>
      <c r="AJ8" s="313"/>
      <c r="AK8" s="314"/>
      <c r="AL8" s="319" t="s">
        <v>162</v>
      </c>
      <c r="AM8" s="311" t="s">
        <v>163</v>
      </c>
      <c r="AN8" s="312"/>
      <c r="AO8" s="319" t="s">
        <v>164</v>
      </c>
      <c r="AP8" s="313"/>
      <c r="AQ8" s="314"/>
      <c r="AR8" s="319" t="s">
        <v>162</v>
      </c>
      <c r="AS8" s="311" t="s">
        <v>165</v>
      </c>
      <c r="AT8" s="312"/>
      <c r="AU8" s="311" t="s">
        <v>164</v>
      </c>
      <c r="AV8" s="322"/>
      <c r="AW8" s="312"/>
      <c r="AX8" s="303" t="s">
        <v>166</v>
      </c>
      <c r="AY8" s="327"/>
      <c r="AZ8" s="319" t="s">
        <v>150</v>
      </c>
      <c r="BA8" s="311" t="s">
        <v>167</v>
      </c>
      <c r="BB8" s="312"/>
      <c r="BC8" s="319" t="s">
        <v>168</v>
      </c>
      <c r="BD8" s="313"/>
      <c r="BE8" s="323"/>
      <c r="BF8" s="314"/>
      <c r="BG8" s="311" t="s">
        <v>169</v>
      </c>
      <c r="BH8" s="312"/>
      <c r="BI8" s="319" t="s">
        <v>170</v>
      </c>
      <c r="BJ8" s="325" t="s">
        <v>171</v>
      </c>
      <c r="BK8" s="319" t="s">
        <v>172</v>
      </c>
      <c r="BL8" s="319" t="s">
        <v>173</v>
      </c>
      <c r="BM8" s="311" t="s">
        <v>147</v>
      </c>
      <c r="BN8" s="312"/>
      <c r="BO8" s="311" t="s">
        <v>174</v>
      </c>
      <c r="BP8" s="312"/>
      <c r="BQ8" s="311" t="s">
        <v>175</v>
      </c>
      <c r="BR8" s="322"/>
      <c r="BS8" s="312"/>
      <c r="BT8" s="313"/>
      <c r="BU8" s="314"/>
      <c r="BV8" s="319" t="s">
        <v>176</v>
      </c>
      <c r="BW8" s="319" t="s">
        <v>151</v>
      </c>
      <c r="BX8" s="303" t="s">
        <v>168</v>
      </c>
      <c r="BY8" s="319"/>
      <c r="BZ8" s="319" t="s">
        <v>153</v>
      </c>
      <c r="CA8" s="319" t="s">
        <v>177</v>
      </c>
      <c r="CB8" s="319" t="s">
        <v>155</v>
      </c>
      <c r="CC8" s="319" t="s">
        <v>178</v>
      </c>
      <c r="CD8" s="319"/>
      <c r="CE8" s="319" t="s">
        <v>179</v>
      </c>
      <c r="CF8" s="319" t="s">
        <v>60</v>
      </c>
      <c r="CG8" s="327"/>
      <c r="CH8" s="328"/>
      <c r="CI8" s="329" t="s">
        <v>180</v>
      </c>
      <c r="CJ8" s="332" t="s">
        <v>181</v>
      </c>
      <c r="CK8" s="333" t="s">
        <v>182</v>
      </c>
      <c r="CL8" s="334"/>
      <c r="CM8" s="327"/>
      <c r="CN8" s="330"/>
      <c r="CO8" s="330"/>
      <c r="CP8" s="330"/>
    </row>
    <row r="9" spans="1:94" s="45" customFormat="1" ht="20.25" customHeight="1" x14ac:dyDescent="0.2">
      <c r="A9" s="317"/>
      <c r="B9" s="304"/>
      <c r="C9" s="304"/>
      <c r="D9" s="319"/>
      <c r="E9" s="304"/>
      <c r="F9" s="314"/>
      <c r="G9" s="319"/>
      <c r="H9" s="319"/>
      <c r="I9" s="313"/>
      <c r="J9" s="314"/>
      <c r="K9" s="323"/>
      <c r="L9" s="314"/>
      <c r="M9" s="313"/>
      <c r="N9" s="314"/>
      <c r="O9" s="319"/>
      <c r="P9" s="304"/>
      <c r="Q9" s="313"/>
      <c r="R9" s="323"/>
      <c r="S9" s="314"/>
      <c r="T9" s="313"/>
      <c r="U9" s="323"/>
      <c r="V9" s="314"/>
      <c r="W9" s="313"/>
      <c r="X9" s="314"/>
      <c r="Y9" s="313"/>
      <c r="Z9" s="314"/>
      <c r="AA9" s="320"/>
      <c r="AB9" s="321"/>
      <c r="AC9" s="313"/>
      <c r="AD9" s="314"/>
      <c r="AE9" s="313"/>
      <c r="AF9" s="314"/>
      <c r="AG9" s="313"/>
      <c r="AH9" s="314"/>
      <c r="AI9" s="319"/>
      <c r="AJ9" s="313"/>
      <c r="AK9" s="314"/>
      <c r="AL9" s="319"/>
      <c r="AM9" s="313"/>
      <c r="AN9" s="314"/>
      <c r="AO9" s="319"/>
      <c r="AP9" s="313"/>
      <c r="AQ9" s="314"/>
      <c r="AR9" s="319"/>
      <c r="AS9" s="313"/>
      <c r="AT9" s="314"/>
      <c r="AU9" s="313"/>
      <c r="AV9" s="323"/>
      <c r="AW9" s="314"/>
      <c r="AX9" s="304"/>
      <c r="AY9" s="327"/>
      <c r="AZ9" s="319"/>
      <c r="BA9" s="313"/>
      <c r="BB9" s="314"/>
      <c r="BC9" s="319"/>
      <c r="BD9" s="313"/>
      <c r="BE9" s="323"/>
      <c r="BF9" s="314"/>
      <c r="BG9" s="313"/>
      <c r="BH9" s="314"/>
      <c r="BI9" s="319"/>
      <c r="BJ9" s="326"/>
      <c r="BK9" s="319"/>
      <c r="BL9" s="319"/>
      <c r="BM9" s="313"/>
      <c r="BN9" s="314"/>
      <c r="BO9" s="313"/>
      <c r="BP9" s="314"/>
      <c r="BQ9" s="320"/>
      <c r="BR9" s="331"/>
      <c r="BS9" s="321"/>
      <c r="BT9" s="313"/>
      <c r="BU9" s="314"/>
      <c r="BV9" s="319"/>
      <c r="BW9" s="319"/>
      <c r="BX9" s="304"/>
      <c r="BY9" s="319"/>
      <c r="BZ9" s="319"/>
      <c r="CA9" s="319"/>
      <c r="CB9" s="319"/>
      <c r="CC9" s="319"/>
      <c r="CD9" s="319"/>
      <c r="CE9" s="319"/>
      <c r="CF9" s="319"/>
      <c r="CG9" s="304"/>
      <c r="CH9" s="329"/>
      <c r="CI9" s="329"/>
      <c r="CJ9" s="330"/>
      <c r="CK9" s="335"/>
      <c r="CL9" s="336"/>
      <c r="CM9" s="304"/>
      <c r="CN9" s="330"/>
      <c r="CO9" s="330"/>
      <c r="CP9" s="330"/>
    </row>
    <row r="10" spans="1:94" ht="6.75" hidden="1" customHeight="1" x14ac:dyDescent="0.2">
      <c r="A10" s="46"/>
      <c r="B10" s="47">
        <v>7</v>
      </c>
      <c r="C10" s="47"/>
      <c r="D10" s="319"/>
      <c r="E10" s="47"/>
      <c r="F10" s="314"/>
      <c r="G10" s="319"/>
      <c r="H10" s="319"/>
      <c r="I10" s="313"/>
      <c r="J10" s="314"/>
      <c r="K10" s="323"/>
      <c r="L10" s="314"/>
      <c r="M10" s="313"/>
      <c r="N10" s="314"/>
      <c r="O10" s="319"/>
      <c r="P10" s="47"/>
      <c r="Q10" s="48"/>
      <c r="R10" s="49"/>
      <c r="S10" s="50"/>
      <c r="T10" s="313"/>
      <c r="U10" s="323"/>
      <c r="V10" s="314"/>
      <c r="W10" s="313"/>
      <c r="X10" s="314"/>
      <c r="Y10" s="48"/>
      <c r="Z10" s="48"/>
      <c r="AA10" s="51"/>
      <c r="AB10" s="52"/>
      <c r="AC10" s="313"/>
      <c r="AD10" s="314"/>
      <c r="AE10" s="313"/>
      <c r="AF10" s="314"/>
      <c r="AG10" s="313"/>
      <c r="AH10" s="314"/>
      <c r="AI10" s="319"/>
      <c r="AJ10" s="313"/>
      <c r="AK10" s="314"/>
      <c r="AL10" s="319"/>
      <c r="AM10" s="313"/>
      <c r="AN10" s="314"/>
      <c r="AO10" s="319"/>
      <c r="AP10" s="313"/>
      <c r="AQ10" s="314"/>
      <c r="AR10" s="319"/>
      <c r="AS10" s="313"/>
      <c r="AT10" s="314"/>
      <c r="AU10" s="313"/>
      <c r="AV10" s="323"/>
      <c r="AW10" s="314"/>
      <c r="AX10" s="47"/>
      <c r="AY10" s="327"/>
      <c r="AZ10" s="319"/>
      <c r="BA10" s="47"/>
      <c r="BB10" s="53"/>
      <c r="BC10" s="319"/>
      <c r="BD10" s="49"/>
      <c r="BE10" s="54"/>
      <c r="BF10" s="50"/>
      <c r="BG10" s="313"/>
      <c r="BH10" s="314"/>
      <c r="BI10" s="319"/>
      <c r="BJ10" s="47"/>
      <c r="BK10" s="319"/>
      <c r="BL10" s="319"/>
      <c r="BM10" s="313"/>
      <c r="BN10" s="314"/>
      <c r="BO10" s="313"/>
      <c r="BP10" s="314"/>
      <c r="BQ10" s="47"/>
      <c r="BR10" s="47"/>
      <c r="BS10" s="47"/>
      <c r="BT10" s="313"/>
      <c r="BU10" s="314"/>
      <c r="BV10" s="319"/>
      <c r="BW10" s="319"/>
      <c r="BX10" s="47"/>
      <c r="BY10" s="319"/>
      <c r="BZ10" s="319"/>
      <c r="CA10" s="319"/>
      <c r="CB10" s="319"/>
      <c r="CC10" s="319"/>
      <c r="CD10" s="319"/>
      <c r="CE10" s="319"/>
      <c r="CF10" s="319"/>
      <c r="CG10" s="55"/>
      <c r="CH10" s="329"/>
      <c r="CI10" s="56"/>
      <c r="CJ10" s="330"/>
      <c r="CK10" s="335"/>
      <c r="CL10" s="336"/>
      <c r="CM10" s="57"/>
      <c r="CN10" s="330"/>
      <c r="CO10" s="330"/>
      <c r="CP10" s="330"/>
    </row>
    <row r="11" spans="1:94" ht="12.75" hidden="1" customHeight="1" x14ac:dyDescent="0.2">
      <c r="A11" s="46"/>
      <c r="B11" s="55"/>
      <c r="C11" s="47"/>
      <c r="D11" s="319"/>
      <c r="E11" s="47"/>
      <c r="F11" s="314"/>
      <c r="G11" s="319"/>
      <c r="H11" s="319"/>
      <c r="I11" s="313"/>
      <c r="J11" s="314"/>
      <c r="K11" s="323"/>
      <c r="L11" s="314"/>
      <c r="M11" s="313"/>
      <c r="N11" s="314"/>
      <c r="O11" s="319"/>
      <c r="P11" s="47"/>
      <c r="Q11" s="48"/>
      <c r="R11" s="49"/>
      <c r="S11" s="50"/>
      <c r="T11" s="313"/>
      <c r="U11" s="323"/>
      <c r="V11" s="314"/>
      <c r="W11" s="313"/>
      <c r="X11" s="314"/>
      <c r="Y11" s="48"/>
      <c r="Z11" s="48"/>
      <c r="AA11" s="51"/>
      <c r="AB11" s="52"/>
      <c r="AC11" s="313"/>
      <c r="AD11" s="314"/>
      <c r="AE11" s="313"/>
      <c r="AF11" s="314"/>
      <c r="AG11" s="313"/>
      <c r="AH11" s="314"/>
      <c r="AI11" s="319"/>
      <c r="AJ11" s="313"/>
      <c r="AK11" s="314"/>
      <c r="AL11" s="319"/>
      <c r="AM11" s="313"/>
      <c r="AN11" s="314"/>
      <c r="AO11" s="319"/>
      <c r="AP11" s="313"/>
      <c r="AQ11" s="314"/>
      <c r="AR11" s="319"/>
      <c r="AS11" s="313"/>
      <c r="AT11" s="314"/>
      <c r="AU11" s="313"/>
      <c r="AV11" s="323"/>
      <c r="AW11" s="314"/>
      <c r="AX11" s="47"/>
      <c r="AY11" s="327"/>
      <c r="AZ11" s="319"/>
      <c r="BA11" s="47"/>
      <c r="BB11" s="53"/>
      <c r="BC11" s="319"/>
      <c r="BD11" s="49"/>
      <c r="BE11" s="54"/>
      <c r="BF11" s="50"/>
      <c r="BG11" s="313"/>
      <c r="BH11" s="314"/>
      <c r="BI11" s="319"/>
      <c r="BJ11" s="47"/>
      <c r="BK11" s="319"/>
      <c r="BL11" s="319"/>
      <c r="BM11" s="313"/>
      <c r="BN11" s="314"/>
      <c r="BO11" s="313"/>
      <c r="BP11" s="314"/>
      <c r="BQ11" s="47"/>
      <c r="BR11" s="47"/>
      <c r="BS11" s="47"/>
      <c r="BT11" s="313"/>
      <c r="BU11" s="314"/>
      <c r="BV11" s="319"/>
      <c r="BW11" s="319"/>
      <c r="BX11" s="47"/>
      <c r="BY11" s="319"/>
      <c r="BZ11" s="319"/>
      <c r="CA11" s="319"/>
      <c r="CB11" s="319"/>
      <c r="CC11" s="319"/>
      <c r="CD11" s="319"/>
      <c r="CE11" s="319"/>
      <c r="CF11" s="319"/>
      <c r="CG11" s="55"/>
      <c r="CH11" s="329"/>
      <c r="CI11" s="56"/>
      <c r="CJ11" s="330"/>
      <c r="CK11" s="335"/>
      <c r="CL11" s="336"/>
      <c r="CM11" s="57"/>
      <c r="CN11" s="330"/>
      <c r="CO11" s="330"/>
      <c r="CP11" s="330"/>
    </row>
    <row r="12" spans="1:94" ht="12.75" hidden="1" customHeight="1" x14ac:dyDescent="0.2">
      <c r="A12" s="46"/>
      <c r="B12" s="55"/>
      <c r="C12" s="47"/>
      <c r="D12" s="319"/>
      <c r="E12" s="47"/>
      <c r="F12" s="314"/>
      <c r="G12" s="319"/>
      <c r="H12" s="319"/>
      <c r="I12" s="313"/>
      <c r="J12" s="314"/>
      <c r="K12" s="323"/>
      <c r="L12" s="314"/>
      <c r="M12" s="313"/>
      <c r="N12" s="314"/>
      <c r="O12" s="319"/>
      <c r="P12" s="47"/>
      <c r="Q12" s="48"/>
      <c r="R12" s="49"/>
      <c r="S12" s="50"/>
      <c r="T12" s="313"/>
      <c r="U12" s="323"/>
      <c r="V12" s="314"/>
      <c r="W12" s="313"/>
      <c r="X12" s="314"/>
      <c r="Y12" s="48"/>
      <c r="Z12" s="48"/>
      <c r="AA12" s="51"/>
      <c r="AB12" s="52"/>
      <c r="AC12" s="313"/>
      <c r="AD12" s="314"/>
      <c r="AE12" s="313"/>
      <c r="AF12" s="314"/>
      <c r="AG12" s="313"/>
      <c r="AH12" s="314"/>
      <c r="AI12" s="319"/>
      <c r="AJ12" s="313"/>
      <c r="AK12" s="314"/>
      <c r="AL12" s="319"/>
      <c r="AM12" s="313"/>
      <c r="AN12" s="314"/>
      <c r="AO12" s="319"/>
      <c r="AP12" s="313"/>
      <c r="AQ12" s="314"/>
      <c r="AR12" s="319"/>
      <c r="AS12" s="313"/>
      <c r="AT12" s="314"/>
      <c r="AU12" s="313"/>
      <c r="AV12" s="323"/>
      <c r="AW12" s="314"/>
      <c r="AX12" s="47"/>
      <c r="AY12" s="327"/>
      <c r="AZ12" s="319"/>
      <c r="BA12" s="47"/>
      <c r="BB12" s="53"/>
      <c r="BC12" s="319"/>
      <c r="BD12" s="49"/>
      <c r="BE12" s="54"/>
      <c r="BF12" s="50"/>
      <c r="BG12" s="313"/>
      <c r="BH12" s="314"/>
      <c r="BI12" s="319"/>
      <c r="BJ12" s="47"/>
      <c r="BK12" s="319"/>
      <c r="BL12" s="319"/>
      <c r="BM12" s="313"/>
      <c r="BN12" s="314"/>
      <c r="BO12" s="313"/>
      <c r="BP12" s="314"/>
      <c r="BQ12" s="47"/>
      <c r="BR12" s="47"/>
      <c r="BS12" s="47"/>
      <c r="BT12" s="313"/>
      <c r="BU12" s="314"/>
      <c r="BV12" s="319"/>
      <c r="BW12" s="319"/>
      <c r="BX12" s="47"/>
      <c r="BY12" s="319"/>
      <c r="BZ12" s="319"/>
      <c r="CA12" s="319"/>
      <c r="CB12" s="319"/>
      <c r="CC12" s="319"/>
      <c r="CD12" s="319"/>
      <c r="CE12" s="319"/>
      <c r="CF12" s="319"/>
      <c r="CG12" s="55"/>
      <c r="CH12" s="329"/>
      <c r="CI12" s="56"/>
      <c r="CJ12" s="330"/>
      <c r="CK12" s="335"/>
      <c r="CL12" s="336"/>
      <c r="CM12" s="57"/>
      <c r="CN12" s="330"/>
      <c r="CO12" s="330"/>
      <c r="CP12" s="330"/>
    </row>
    <row r="13" spans="1:94" ht="12.75" hidden="1" customHeight="1" x14ac:dyDescent="0.2">
      <c r="A13" s="46"/>
      <c r="B13" s="55"/>
      <c r="C13" s="47"/>
      <c r="D13" s="319"/>
      <c r="E13" s="47"/>
      <c r="F13" s="314"/>
      <c r="G13" s="319"/>
      <c r="H13" s="319"/>
      <c r="I13" s="313"/>
      <c r="J13" s="314"/>
      <c r="K13" s="323"/>
      <c r="L13" s="314"/>
      <c r="M13" s="313"/>
      <c r="N13" s="314"/>
      <c r="O13" s="319"/>
      <c r="P13" s="47"/>
      <c r="Q13" s="48"/>
      <c r="R13" s="49"/>
      <c r="S13" s="50"/>
      <c r="T13" s="313"/>
      <c r="U13" s="323"/>
      <c r="V13" s="314"/>
      <c r="W13" s="313"/>
      <c r="X13" s="314"/>
      <c r="Y13" s="48"/>
      <c r="Z13" s="48"/>
      <c r="AA13" s="51"/>
      <c r="AB13" s="52"/>
      <c r="AC13" s="313"/>
      <c r="AD13" s="314"/>
      <c r="AE13" s="313"/>
      <c r="AF13" s="314"/>
      <c r="AG13" s="313"/>
      <c r="AH13" s="314"/>
      <c r="AI13" s="319"/>
      <c r="AJ13" s="313"/>
      <c r="AK13" s="314"/>
      <c r="AL13" s="319"/>
      <c r="AM13" s="313"/>
      <c r="AN13" s="314"/>
      <c r="AO13" s="319"/>
      <c r="AP13" s="313"/>
      <c r="AQ13" s="314"/>
      <c r="AR13" s="319"/>
      <c r="AS13" s="313"/>
      <c r="AT13" s="314"/>
      <c r="AU13" s="313"/>
      <c r="AV13" s="323"/>
      <c r="AW13" s="314"/>
      <c r="AX13" s="47"/>
      <c r="AY13" s="327"/>
      <c r="AZ13" s="319"/>
      <c r="BA13" s="47"/>
      <c r="BB13" s="53"/>
      <c r="BC13" s="319"/>
      <c r="BD13" s="49"/>
      <c r="BE13" s="54"/>
      <c r="BF13" s="50"/>
      <c r="BG13" s="313"/>
      <c r="BH13" s="314"/>
      <c r="BI13" s="319"/>
      <c r="BJ13" s="47"/>
      <c r="BK13" s="319"/>
      <c r="BL13" s="319"/>
      <c r="BM13" s="313"/>
      <c r="BN13" s="314"/>
      <c r="BO13" s="313"/>
      <c r="BP13" s="314"/>
      <c r="BQ13" s="47"/>
      <c r="BR13" s="47"/>
      <c r="BS13" s="47"/>
      <c r="BT13" s="313"/>
      <c r="BU13" s="314"/>
      <c r="BV13" s="319"/>
      <c r="BW13" s="319"/>
      <c r="BX13" s="47"/>
      <c r="BY13" s="319"/>
      <c r="BZ13" s="319"/>
      <c r="CA13" s="319"/>
      <c r="CB13" s="319"/>
      <c r="CC13" s="319"/>
      <c r="CD13" s="319"/>
      <c r="CE13" s="319"/>
      <c r="CF13" s="319"/>
      <c r="CG13" s="55"/>
      <c r="CH13" s="329"/>
      <c r="CI13" s="56"/>
      <c r="CJ13" s="330"/>
      <c r="CK13" s="335"/>
      <c r="CL13" s="336"/>
      <c r="CM13" s="57"/>
      <c r="CN13" s="330"/>
      <c r="CO13" s="330"/>
      <c r="CP13" s="330"/>
    </row>
    <row r="14" spans="1:94" ht="12.75" hidden="1" customHeight="1" x14ac:dyDescent="0.2">
      <c r="A14" s="46"/>
      <c r="B14" s="55"/>
      <c r="C14" s="47"/>
      <c r="D14" s="319"/>
      <c r="E14" s="47"/>
      <c r="F14" s="314"/>
      <c r="G14" s="319"/>
      <c r="H14" s="319"/>
      <c r="I14" s="313"/>
      <c r="J14" s="314"/>
      <c r="K14" s="323"/>
      <c r="L14" s="314"/>
      <c r="M14" s="313"/>
      <c r="N14" s="314"/>
      <c r="O14" s="319"/>
      <c r="P14" s="47"/>
      <c r="Q14" s="48"/>
      <c r="R14" s="49"/>
      <c r="S14" s="50"/>
      <c r="T14" s="313"/>
      <c r="U14" s="323"/>
      <c r="V14" s="314"/>
      <c r="W14" s="313"/>
      <c r="X14" s="314"/>
      <c r="Y14" s="48"/>
      <c r="Z14" s="48"/>
      <c r="AA14" s="51"/>
      <c r="AB14" s="52"/>
      <c r="AC14" s="313"/>
      <c r="AD14" s="314"/>
      <c r="AE14" s="313"/>
      <c r="AF14" s="314"/>
      <c r="AG14" s="313"/>
      <c r="AH14" s="314"/>
      <c r="AI14" s="319"/>
      <c r="AJ14" s="313"/>
      <c r="AK14" s="314"/>
      <c r="AL14" s="319"/>
      <c r="AM14" s="313"/>
      <c r="AN14" s="314"/>
      <c r="AO14" s="319"/>
      <c r="AP14" s="313"/>
      <c r="AQ14" s="314"/>
      <c r="AR14" s="319"/>
      <c r="AS14" s="313"/>
      <c r="AT14" s="314"/>
      <c r="AU14" s="313"/>
      <c r="AV14" s="323"/>
      <c r="AW14" s="314"/>
      <c r="AX14" s="47"/>
      <c r="AY14" s="327"/>
      <c r="AZ14" s="319"/>
      <c r="BA14" s="47"/>
      <c r="BB14" s="53"/>
      <c r="BC14" s="319"/>
      <c r="BD14" s="49"/>
      <c r="BE14" s="54"/>
      <c r="BF14" s="50"/>
      <c r="BG14" s="313"/>
      <c r="BH14" s="314"/>
      <c r="BI14" s="319"/>
      <c r="BJ14" s="47"/>
      <c r="BK14" s="319"/>
      <c r="BL14" s="319"/>
      <c r="BM14" s="313"/>
      <c r="BN14" s="314"/>
      <c r="BO14" s="313"/>
      <c r="BP14" s="314"/>
      <c r="BQ14" s="47"/>
      <c r="BR14" s="47"/>
      <c r="BS14" s="47"/>
      <c r="BT14" s="313"/>
      <c r="BU14" s="314"/>
      <c r="BV14" s="319"/>
      <c r="BW14" s="319"/>
      <c r="BX14" s="47"/>
      <c r="BY14" s="319"/>
      <c r="BZ14" s="319"/>
      <c r="CA14" s="319"/>
      <c r="CB14" s="319"/>
      <c r="CC14" s="319"/>
      <c r="CD14" s="319"/>
      <c r="CE14" s="319"/>
      <c r="CF14" s="319"/>
      <c r="CG14" s="55"/>
      <c r="CH14" s="329"/>
      <c r="CI14" s="56"/>
      <c r="CJ14" s="330"/>
      <c r="CK14" s="335"/>
      <c r="CL14" s="336"/>
      <c r="CM14" s="57"/>
      <c r="CN14" s="330"/>
      <c r="CO14" s="330"/>
      <c r="CP14" s="330"/>
    </row>
    <row r="15" spans="1:94" ht="12.75" hidden="1" customHeight="1" x14ac:dyDescent="0.2">
      <c r="A15" s="58"/>
      <c r="B15" s="59"/>
      <c r="C15" s="60">
        <v>14</v>
      </c>
      <c r="D15" s="303"/>
      <c r="E15" s="60"/>
      <c r="F15" s="314"/>
      <c r="G15" s="303"/>
      <c r="H15" s="303"/>
      <c r="I15" s="313"/>
      <c r="J15" s="314"/>
      <c r="K15" s="323"/>
      <c r="L15" s="314"/>
      <c r="M15" s="313"/>
      <c r="N15" s="314"/>
      <c r="O15" s="303"/>
      <c r="P15" s="60"/>
      <c r="Q15" s="48"/>
      <c r="R15" s="49"/>
      <c r="S15" s="50"/>
      <c r="T15" s="313"/>
      <c r="U15" s="323"/>
      <c r="V15" s="314"/>
      <c r="W15" s="313"/>
      <c r="X15" s="314"/>
      <c r="Y15" s="48"/>
      <c r="Z15" s="48"/>
      <c r="AA15" s="51"/>
      <c r="AB15" s="52"/>
      <c r="AC15" s="313"/>
      <c r="AD15" s="314"/>
      <c r="AE15" s="313"/>
      <c r="AF15" s="314"/>
      <c r="AG15" s="320"/>
      <c r="AH15" s="321"/>
      <c r="AI15" s="303"/>
      <c r="AJ15" s="313"/>
      <c r="AK15" s="314"/>
      <c r="AL15" s="303"/>
      <c r="AM15" s="313"/>
      <c r="AN15" s="314"/>
      <c r="AO15" s="303"/>
      <c r="AP15" s="313"/>
      <c r="AQ15" s="314"/>
      <c r="AR15" s="303"/>
      <c r="AS15" s="313"/>
      <c r="AT15" s="314"/>
      <c r="AU15" s="313"/>
      <c r="AV15" s="323"/>
      <c r="AW15" s="314"/>
      <c r="AX15" s="60"/>
      <c r="AY15" s="327"/>
      <c r="AZ15" s="303"/>
      <c r="BA15" s="60"/>
      <c r="BB15" s="53"/>
      <c r="BC15" s="303"/>
      <c r="BD15" s="49"/>
      <c r="BE15" s="54"/>
      <c r="BF15" s="50"/>
      <c r="BG15" s="313"/>
      <c r="BH15" s="314"/>
      <c r="BI15" s="303"/>
      <c r="BJ15" s="60"/>
      <c r="BK15" s="303"/>
      <c r="BL15" s="303"/>
      <c r="BM15" s="313"/>
      <c r="BN15" s="314"/>
      <c r="BO15" s="313"/>
      <c r="BP15" s="314"/>
      <c r="BQ15" s="60"/>
      <c r="BR15" s="60"/>
      <c r="BS15" s="60"/>
      <c r="BT15" s="313"/>
      <c r="BU15" s="314"/>
      <c r="BV15" s="303"/>
      <c r="BW15" s="303"/>
      <c r="BX15" s="60"/>
      <c r="BY15" s="303"/>
      <c r="BZ15" s="303"/>
      <c r="CA15" s="303"/>
      <c r="CB15" s="303"/>
      <c r="CC15" s="303"/>
      <c r="CD15" s="303"/>
      <c r="CE15" s="303"/>
      <c r="CF15" s="303"/>
      <c r="CG15" s="59"/>
      <c r="CH15" s="329"/>
      <c r="CI15" s="56"/>
      <c r="CJ15" s="328"/>
      <c r="CK15" s="335"/>
      <c r="CL15" s="336"/>
      <c r="CM15" s="61"/>
      <c r="CN15" s="328"/>
      <c r="CO15" s="328"/>
      <c r="CP15" s="328"/>
    </row>
    <row r="16" spans="1:94" ht="12.75" customHeight="1" x14ac:dyDescent="0.2">
      <c r="A16" s="62">
        <v>1</v>
      </c>
      <c r="B16" s="55"/>
      <c r="C16" s="47"/>
      <c r="D16" s="47"/>
      <c r="E16" s="47"/>
      <c r="F16" s="63">
        <v>17</v>
      </c>
      <c r="G16" s="47"/>
      <c r="H16" s="47"/>
      <c r="I16" s="352"/>
      <c r="J16" s="353"/>
      <c r="K16" s="352"/>
      <c r="L16" s="353"/>
      <c r="M16" s="352"/>
      <c r="N16" s="353"/>
      <c r="O16" s="47"/>
      <c r="P16" s="47"/>
      <c r="Q16" s="355"/>
      <c r="R16" s="356"/>
      <c r="S16" s="357"/>
      <c r="T16" s="355"/>
      <c r="U16" s="356"/>
      <c r="V16" s="357"/>
      <c r="W16" s="355"/>
      <c r="X16" s="357"/>
      <c r="Y16" s="355"/>
      <c r="Z16" s="357"/>
      <c r="AA16" s="355"/>
      <c r="AB16" s="357"/>
      <c r="AC16" s="350"/>
      <c r="AD16" s="351"/>
      <c r="AE16" s="350"/>
      <c r="AF16" s="351"/>
      <c r="AG16" s="355"/>
      <c r="AH16" s="357"/>
      <c r="AI16" s="47"/>
      <c r="AJ16" s="352"/>
      <c r="AK16" s="353"/>
      <c r="AL16" s="64"/>
      <c r="AM16" s="352"/>
      <c r="AN16" s="353"/>
      <c r="AO16" s="47"/>
      <c r="AP16" s="360">
        <v>22</v>
      </c>
      <c r="AQ16" s="361"/>
      <c r="AR16" s="47"/>
      <c r="AS16" s="352"/>
      <c r="AT16" s="353"/>
      <c r="AU16" s="352"/>
      <c r="AV16" s="363"/>
      <c r="AW16" s="353"/>
      <c r="AX16" s="47"/>
      <c r="AY16" s="103"/>
      <c r="AZ16" s="103"/>
      <c r="BA16" s="355"/>
      <c r="BB16" s="357"/>
      <c r="BC16" s="103"/>
      <c r="BD16" s="355"/>
      <c r="BE16" s="356"/>
      <c r="BF16" s="357"/>
      <c r="BG16" s="355"/>
      <c r="BH16" s="357"/>
      <c r="BI16" s="103"/>
      <c r="BJ16" s="103"/>
      <c r="BK16" s="103"/>
      <c r="BL16" s="103"/>
      <c r="BM16" s="355"/>
      <c r="BN16" s="357"/>
      <c r="BO16" s="358"/>
      <c r="BP16" s="359"/>
      <c r="BQ16" s="347"/>
      <c r="BR16" s="348"/>
      <c r="BS16" s="349"/>
      <c r="BT16" s="350"/>
      <c r="BU16" s="351"/>
      <c r="BV16" s="65"/>
      <c r="BW16" s="65"/>
      <c r="BX16" s="65"/>
      <c r="BY16" s="65"/>
      <c r="BZ16" s="65"/>
      <c r="CA16" s="65"/>
      <c r="CB16" s="65"/>
      <c r="CC16" s="65"/>
      <c r="CD16" s="63">
        <v>1</v>
      </c>
      <c r="CE16" s="66">
        <f>F16+AP16</f>
        <v>39</v>
      </c>
      <c r="CF16" s="66">
        <f>CE16*36</f>
        <v>1404</v>
      </c>
      <c r="CG16" s="67">
        <v>2</v>
      </c>
      <c r="CH16" s="68"/>
      <c r="CI16" s="63"/>
      <c r="CJ16" s="68"/>
      <c r="CK16" s="342"/>
      <c r="CL16" s="343"/>
      <c r="CM16" s="68"/>
      <c r="CN16" s="68"/>
      <c r="CO16" s="68">
        <v>11</v>
      </c>
      <c r="CP16" s="68">
        <f>CE16+CG16+CI16+CJ16+CK16+CM16+CN16+CO16</f>
        <v>52</v>
      </c>
    </row>
    <row r="17" spans="1:95" s="80" customFormat="1" ht="9" customHeight="1" x14ac:dyDescent="0.25">
      <c r="A17" s="69">
        <v>2</v>
      </c>
      <c r="B17" s="70"/>
      <c r="C17" s="70"/>
      <c r="D17" s="70"/>
      <c r="E17" s="70"/>
      <c r="F17" s="71">
        <v>16</v>
      </c>
      <c r="G17" s="70"/>
      <c r="H17" s="70"/>
      <c r="I17" s="341"/>
      <c r="J17" s="341"/>
      <c r="K17" s="342"/>
      <c r="L17" s="343"/>
      <c r="M17" s="341"/>
      <c r="N17" s="341"/>
      <c r="O17" s="70"/>
      <c r="P17" s="70"/>
      <c r="Q17" s="344"/>
      <c r="R17" s="345"/>
      <c r="S17" s="346"/>
      <c r="T17" s="344"/>
      <c r="U17" s="345"/>
      <c r="V17" s="346"/>
      <c r="W17" s="354"/>
      <c r="X17" s="354"/>
      <c r="Y17" s="354"/>
      <c r="Z17" s="354"/>
      <c r="AA17" s="365"/>
      <c r="AB17" s="366"/>
      <c r="AC17" s="387"/>
      <c r="AD17" s="387"/>
      <c r="AE17" s="388"/>
      <c r="AF17" s="388"/>
      <c r="AG17" s="344"/>
      <c r="AH17" s="346"/>
      <c r="AI17" s="72"/>
      <c r="AJ17" s="362"/>
      <c r="AK17" s="362"/>
      <c r="AL17" s="73"/>
      <c r="AM17" s="362"/>
      <c r="AN17" s="362"/>
      <c r="AO17" s="72"/>
      <c r="AP17" s="364">
        <v>19</v>
      </c>
      <c r="AQ17" s="364"/>
      <c r="AR17" s="72"/>
      <c r="AS17" s="364"/>
      <c r="AT17" s="364"/>
      <c r="AU17" s="362"/>
      <c r="AV17" s="362"/>
      <c r="AW17" s="362"/>
      <c r="AX17" s="72"/>
      <c r="AY17" s="81"/>
      <c r="AZ17" s="81"/>
      <c r="BA17" s="354"/>
      <c r="BB17" s="354"/>
      <c r="BC17" s="104"/>
      <c r="BD17" s="370"/>
      <c r="BE17" s="371"/>
      <c r="BF17" s="372"/>
      <c r="BG17" s="354"/>
      <c r="BH17" s="354"/>
      <c r="BI17" s="81"/>
      <c r="BJ17" s="81"/>
      <c r="BK17" s="232" t="s">
        <v>326</v>
      </c>
      <c r="BL17" s="232" t="s">
        <v>326</v>
      </c>
      <c r="BM17" s="367" t="s">
        <v>326</v>
      </c>
      <c r="BN17" s="368"/>
      <c r="BO17" s="369" t="s">
        <v>326</v>
      </c>
      <c r="BP17" s="369"/>
      <c r="BQ17" s="377"/>
      <c r="BR17" s="378"/>
      <c r="BS17" s="379"/>
      <c r="BT17" s="380"/>
      <c r="BU17" s="381"/>
      <c r="BV17" s="75"/>
      <c r="BW17" s="75"/>
      <c r="BX17" s="75"/>
      <c r="BY17" s="75"/>
      <c r="BZ17" s="75"/>
      <c r="CA17" s="75"/>
      <c r="CB17" s="75"/>
      <c r="CC17" s="75"/>
      <c r="CD17" s="68">
        <v>2</v>
      </c>
      <c r="CE17" s="66">
        <f t="shared" ref="CE17:CE18" si="0">F17+AP17</f>
        <v>35</v>
      </c>
      <c r="CF17" s="66">
        <f>CE17*36</f>
        <v>1260</v>
      </c>
      <c r="CG17" s="77">
        <v>2</v>
      </c>
      <c r="CH17" s="77"/>
      <c r="CI17" s="78">
        <v>4</v>
      </c>
      <c r="CJ17" s="79"/>
      <c r="CK17" s="375"/>
      <c r="CL17" s="376"/>
      <c r="CM17" s="79"/>
      <c r="CN17" s="79"/>
      <c r="CO17" s="79">
        <v>11</v>
      </c>
      <c r="CP17" s="68">
        <f>CE17+CG17+CI17+CJ17+CK17+CM17+CN17+CO17</f>
        <v>52</v>
      </c>
    </row>
    <row r="18" spans="1:95" s="80" customFormat="1" ht="9" customHeight="1" x14ac:dyDescent="0.2">
      <c r="A18" s="62">
        <v>3</v>
      </c>
      <c r="B18" s="72"/>
      <c r="C18" s="72"/>
      <c r="D18" s="72"/>
      <c r="E18" s="72"/>
      <c r="F18" s="74">
        <v>16</v>
      </c>
      <c r="G18" s="72"/>
      <c r="H18" s="70"/>
      <c r="I18" s="362"/>
      <c r="J18" s="362"/>
      <c r="K18" s="409"/>
      <c r="L18" s="410"/>
      <c r="M18" s="362"/>
      <c r="N18" s="362"/>
      <c r="O18" s="105"/>
      <c r="P18" s="105"/>
      <c r="Q18" s="383"/>
      <c r="R18" s="384"/>
      <c r="S18" s="385"/>
      <c r="T18" s="383"/>
      <c r="U18" s="384"/>
      <c r="V18" s="385"/>
      <c r="W18" s="386"/>
      <c r="X18" s="386"/>
      <c r="Y18" s="386"/>
      <c r="Z18" s="386"/>
      <c r="AA18" s="397"/>
      <c r="AB18" s="398"/>
      <c r="AC18" s="387"/>
      <c r="AD18" s="387"/>
      <c r="AE18" s="388"/>
      <c r="AF18" s="388"/>
      <c r="AG18" s="344"/>
      <c r="AH18" s="346"/>
      <c r="AI18" s="72"/>
      <c r="AJ18" s="362"/>
      <c r="AK18" s="362"/>
      <c r="AL18" s="73"/>
      <c r="AM18" s="396"/>
      <c r="AN18" s="396"/>
      <c r="AO18" s="72"/>
      <c r="AP18" s="364">
        <v>12</v>
      </c>
      <c r="AQ18" s="364"/>
      <c r="AR18" s="72"/>
      <c r="AS18" s="364"/>
      <c r="AT18" s="364"/>
      <c r="AU18" s="344"/>
      <c r="AV18" s="345"/>
      <c r="AW18" s="346"/>
      <c r="AX18" s="81"/>
      <c r="AY18" s="105"/>
      <c r="AZ18" s="235" t="s">
        <v>326</v>
      </c>
      <c r="BA18" s="369" t="s">
        <v>326</v>
      </c>
      <c r="BB18" s="369"/>
      <c r="BC18" s="233" t="s">
        <v>184</v>
      </c>
      <c r="BD18" s="399" t="s">
        <v>184</v>
      </c>
      <c r="BE18" s="400"/>
      <c r="BF18" s="401"/>
      <c r="BG18" s="367" t="s">
        <v>184</v>
      </c>
      <c r="BH18" s="368"/>
      <c r="BI18" s="235" t="s">
        <v>184</v>
      </c>
      <c r="BJ18" s="235" t="s">
        <v>184</v>
      </c>
      <c r="BK18" s="235" t="s">
        <v>184</v>
      </c>
      <c r="BL18" s="235" t="s">
        <v>184</v>
      </c>
      <c r="BM18" s="369" t="s">
        <v>184</v>
      </c>
      <c r="BN18" s="369"/>
      <c r="BO18" s="389" t="s">
        <v>184</v>
      </c>
      <c r="BP18" s="389"/>
      <c r="BQ18" s="367" t="s">
        <v>184</v>
      </c>
      <c r="BR18" s="382"/>
      <c r="BS18" s="368"/>
      <c r="BT18" s="373"/>
      <c r="BU18" s="374"/>
      <c r="BV18" s="116"/>
      <c r="BW18" s="75"/>
      <c r="BX18" s="75"/>
      <c r="BY18" s="75"/>
      <c r="BZ18" s="75"/>
      <c r="CA18" s="75"/>
      <c r="CB18" s="75"/>
      <c r="CC18" s="75"/>
      <c r="CD18" s="63">
        <v>3</v>
      </c>
      <c r="CE18" s="66">
        <f t="shared" si="0"/>
        <v>28</v>
      </c>
      <c r="CF18" s="66">
        <f>CE18*36</f>
        <v>1008</v>
      </c>
      <c r="CG18" s="77">
        <v>2</v>
      </c>
      <c r="CH18" s="77"/>
      <c r="CI18" s="78">
        <v>2</v>
      </c>
      <c r="CJ18" s="79">
        <v>10</v>
      </c>
      <c r="CK18" s="375"/>
      <c r="CL18" s="376"/>
      <c r="CM18" s="79"/>
      <c r="CN18" s="79"/>
      <c r="CO18" s="79">
        <v>10</v>
      </c>
      <c r="CP18" s="68">
        <f>CE18+CG18+CI18+CJ18+CK18+CM18+CN18+CO18</f>
        <v>52</v>
      </c>
    </row>
    <row r="19" spans="1:95" ht="9.6" customHeight="1" x14ac:dyDescent="0.2">
      <c r="A19" s="69">
        <v>4</v>
      </c>
      <c r="B19" s="82"/>
      <c r="C19" s="82"/>
      <c r="D19" s="82"/>
      <c r="E19" s="82"/>
      <c r="F19" s="74">
        <v>16</v>
      </c>
      <c r="G19" s="82"/>
      <c r="H19" s="83"/>
      <c r="I19" s="362"/>
      <c r="J19" s="362"/>
      <c r="K19" s="409"/>
      <c r="L19" s="410"/>
      <c r="M19" s="409"/>
      <c r="N19" s="410"/>
      <c r="O19" s="188"/>
      <c r="P19" s="188"/>
      <c r="Q19" s="344"/>
      <c r="R19" s="345"/>
      <c r="S19" s="346"/>
      <c r="T19" s="344"/>
      <c r="U19" s="345"/>
      <c r="V19" s="346"/>
      <c r="W19" s="344"/>
      <c r="X19" s="346"/>
      <c r="Y19" s="354"/>
      <c r="Z19" s="354"/>
      <c r="AA19" s="369" t="s">
        <v>326</v>
      </c>
      <c r="AB19" s="369"/>
      <c r="AC19" s="394"/>
      <c r="AD19" s="395"/>
      <c r="AE19" s="388"/>
      <c r="AF19" s="388"/>
      <c r="AG19" s="344"/>
      <c r="AH19" s="346"/>
      <c r="AI19" s="82"/>
      <c r="AJ19" s="364">
        <v>5</v>
      </c>
      <c r="AK19" s="364"/>
      <c r="AL19" s="84"/>
      <c r="AM19" s="362"/>
      <c r="AN19" s="362"/>
      <c r="AO19" s="232" t="s">
        <v>326</v>
      </c>
      <c r="AP19" s="367" t="s">
        <v>184</v>
      </c>
      <c r="AQ19" s="368"/>
      <c r="AR19" s="232" t="s">
        <v>184</v>
      </c>
      <c r="AS19" s="411" t="s">
        <v>184</v>
      </c>
      <c r="AT19" s="411"/>
      <c r="AU19" s="367" t="s">
        <v>184</v>
      </c>
      <c r="AV19" s="382"/>
      <c r="AW19" s="368"/>
      <c r="AX19" s="232" t="s">
        <v>184</v>
      </c>
      <c r="AY19" s="232" t="s">
        <v>184</v>
      </c>
      <c r="AZ19" s="232" t="s">
        <v>184</v>
      </c>
      <c r="BA19" s="404"/>
      <c r="BB19" s="405"/>
      <c r="BC19" s="234" t="s">
        <v>185</v>
      </c>
      <c r="BD19" s="414" t="s">
        <v>185</v>
      </c>
      <c r="BE19" s="415"/>
      <c r="BF19" s="416"/>
      <c r="BG19" s="393" t="s">
        <v>185</v>
      </c>
      <c r="BH19" s="393"/>
      <c r="BI19" s="234" t="s">
        <v>185</v>
      </c>
      <c r="BJ19" s="106"/>
      <c r="BK19" s="106"/>
      <c r="BL19" s="106"/>
      <c r="BM19" s="413"/>
      <c r="BN19" s="413"/>
      <c r="BO19" s="412"/>
      <c r="BP19" s="412"/>
      <c r="BQ19" s="412"/>
      <c r="BR19" s="412"/>
      <c r="BS19" s="412"/>
      <c r="BT19" s="344"/>
      <c r="BU19" s="346"/>
      <c r="BV19" s="83"/>
      <c r="BW19" s="83"/>
      <c r="BX19" s="83"/>
      <c r="BY19" s="83"/>
      <c r="BZ19" s="83"/>
      <c r="CA19" s="83"/>
      <c r="CB19" s="83"/>
      <c r="CC19" s="83"/>
      <c r="CD19" s="68">
        <v>4</v>
      </c>
      <c r="CE19" s="76">
        <f>F19+AJ19</f>
        <v>21</v>
      </c>
      <c r="CF19" s="66">
        <f>CE19*36</f>
        <v>756</v>
      </c>
      <c r="CG19" s="79">
        <v>1</v>
      </c>
      <c r="CH19" s="77"/>
      <c r="CI19" s="79">
        <v>2</v>
      </c>
      <c r="CJ19" s="79">
        <v>7</v>
      </c>
      <c r="CK19" s="375">
        <v>4</v>
      </c>
      <c r="CL19" s="376"/>
      <c r="CM19" s="79">
        <v>2</v>
      </c>
      <c r="CN19" s="79">
        <v>4</v>
      </c>
      <c r="CO19" s="79">
        <v>2</v>
      </c>
      <c r="CP19" s="68">
        <f>CE19+CG19+CI19+CJ19+CK19+CM19+CN19+CO19</f>
        <v>43</v>
      </c>
    </row>
    <row r="20" spans="1:95" hidden="1" x14ac:dyDescent="0.2">
      <c r="A20" s="52"/>
      <c r="B20" s="52"/>
      <c r="C20" s="85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85"/>
      <c r="AB20" s="85"/>
      <c r="AC20" s="85"/>
      <c r="AD20" s="85"/>
      <c r="AE20" s="85"/>
      <c r="AF20" s="85"/>
      <c r="AG20" s="85"/>
      <c r="AH20" s="85"/>
      <c r="AI20" s="85"/>
      <c r="AJ20" s="85"/>
      <c r="AK20" s="85"/>
      <c r="AL20" s="85"/>
      <c r="AM20" s="85"/>
      <c r="AN20" s="85"/>
      <c r="AO20" s="85"/>
      <c r="AP20" s="85"/>
      <c r="AQ20" s="85"/>
      <c r="AR20" s="85"/>
      <c r="AS20" s="85"/>
      <c r="AT20" s="85"/>
      <c r="AU20" s="85"/>
      <c r="AV20" s="85"/>
      <c r="AW20" s="85"/>
      <c r="AX20" s="85"/>
      <c r="AY20" s="85"/>
      <c r="AZ20" s="85"/>
      <c r="BA20" s="85"/>
      <c r="BB20" s="85"/>
      <c r="BC20" s="85"/>
      <c r="BD20" s="85"/>
      <c r="BE20" s="85"/>
      <c r="BF20" s="85"/>
      <c r="BG20" s="85"/>
      <c r="BH20" s="85"/>
      <c r="BI20" s="85"/>
      <c r="BJ20" s="85"/>
      <c r="BK20" s="85"/>
      <c r="BL20" s="85"/>
      <c r="BM20" s="85"/>
      <c r="BN20" s="85"/>
      <c r="BO20" s="85"/>
      <c r="BP20" s="85"/>
      <c r="BQ20" s="85"/>
      <c r="BR20" s="85"/>
      <c r="BS20" s="85"/>
      <c r="BT20" s="85"/>
      <c r="BU20" s="85"/>
      <c r="BV20" s="85"/>
      <c r="BW20" s="85"/>
      <c r="BX20" s="85"/>
      <c r="BY20" s="85"/>
      <c r="BZ20" s="85"/>
      <c r="CA20" s="85"/>
      <c r="CB20" s="85"/>
      <c r="CC20" s="85"/>
      <c r="CD20" s="52"/>
      <c r="CE20" s="52"/>
      <c r="CF20" s="63">
        <f>CE20*36</f>
        <v>0</v>
      </c>
      <c r="CG20" s="52"/>
      <c r="CH20" s="52"/>
      <c r="CI20" s="86"/>
      <c r="CJ20" s="86"/>
      <c r="CK20" s="86"/>
      <c r="CL20" s="86"/>
      <c r="CM20" s="86"/>
      <c r="CN20" s="86"/>
      <c r="CO20" s="86"/>
      <c r="CP20" s="86"/>
    </row>
    <row r="21" spans="1:95" ht="4.1500000000000004" customHeight="1" x14ac:dyDescent="0.2">
      <c r="A21" s="52"/>
      <c r="B21" s="52"/>
      <c r="C21" s="85"/>
      <c r="D21" s="85"/>
      <c r="E21" s="85"/>
      <c r="F21" s="85"/>
      <c r="G21" s="85"/>
      <c r="H21" s="85"/>
      <c r="I21" s="85"/>
      <c r="J21" s="85"/>
      <c r="K21" s="85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85"/>
      <c r="AB21" s="85"/>
      <c r="AC21" s="85"/>
      <c r="AD21" s="85"/>
      <c r="AE21" s="85"/>
      <c r="AF21" s="85"/>
      <c r="AG21" s="85"/>
      <c r="AH21" s="85"/>
      <c r="AI21" s="85"/>
      <c r="AJ21" s="85"/>
      <c r="AK21" s="85"/>
      <c r="AL21" s="85"/>
      <c r="AM21" s="85"/>
      <c r="AN21" s="85" t="s">
        <v>186</v>
      </c>
      <c r="AO21" s="85"/>
      <c r="AP21" s="85"/>
      <c r="AQ21" s="85"/>
      <c r="AR21" s="85"/>
      <c r="AS21" s="85"/>
      <c r="AT21" s="85"/>
      <c r="AU21" s="85"/>
      <c r="AV21" s="85"/>
      <c r="AW21" s="85"/>
      <c r="AX21" s="85"/>
      <c r="AY21" s="85"/>
      <c r="AZ21" s="85"/>
      <c r="BA21" s="85"/>
      <c r="BB21" s="85"/>
      <c r="BC21" s="85"/>
      <c r="BD21" s="85"/>
      <c r="BE21" s="85"/>
      <c r="BF21" s="85"/>
      <c r="BG21" s="85"/>
      <c r="BH21" s="85"/>
      <c r="BI21" s="85"/>
      <c r="BJ21" s="85"/>
      <c r="BK21" s="85"/>
      <c r="BL21" s="85"/>
      <c r="BM21" s="85"/>
      <c r="BN21" s="85"/>
      <c r="BO21" s="85"/>
      <c r="BP21" s="85"/>
      <c r="BQ21" s="85"/>
      <c r="BR21" s="85"/>
      <c r="BS21" s="85"/>
      <c r="BT21" s="85"/>
      <c r="BU21" s="85"/>
      <c r="BV21" s="85"/>
      <c r="BW21" s="85"/>
      <c r="BX21" s="85"/>
      <c r="BY21" s="85"/>
      <c r="BZ21" s="85"/>
      <c r="CA21" s="85"/>
      <c r="CB21" s="85"/>
      <c r="CC21" s="85"/>
      <c r="CD21" s="52"/>
      <c r="CE21" s="52"/>
      <c r="CF21" s="52"/>
      <c r="CG21" s="52"/>
      <c r="CH21" s="52"/>
      <c r="CI21" s="86"/>
      <c r="CJ21" s="86"/>
      <c r="CK21" s="86"/>
      <c r="CL21" s="86"/>
      <c r="CM21" s="86"/>
      <c r="CN21" s="86"/>
      <c r="CO21" s="86"/>
      <c r="CP21" s="86"/>
    </row>
    <row r="22" spans="1:95" ht="9" customHeight="1" x14ac:dyDescent="0.2">
      <c r="A22" s="52"/>
      <c r="B22" s="87"/>
      <c r="C22" s="88"/>
      <c r="D22" s="88" t="s">
        <v>187</v>
      </c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/>
      <c r="AQ22" s="88"/>
      <c r="AR22" s="88"/>
      <c r="AS22" s="88"/>
      <c r="AT22" s="85"/>
      <c r="AU22" s="85"/>
      <c r="AV22" s="85"/>
      <c r="AW22" s="85"/>
      <c r="AX22" s="85"/>
      <c r="AY22" s="85"/>
      <c r="AZ22" s="85"/>
      <c r="BA22" s="85"/>
      <c r="BB22" s="85"/>
      <c r="BC22" s="85"/>
      <c r="BD22" s="85"/>
      <c r="BE22" s="85"/>
      <c r="BF22" s="85"/>
      <c r="BG22" s="85"/>
      <c r="BH22" s="85"/>
      <c r="BI22" s="85"/>
      <c r="BJ22" s="85"/>
      <c r="BK22" s="85"/>
      <c r="BL22" s="85"/>
      <c r="BM22" s="85"/>
      <c r="BN22" s="85"/>
      <c r="BO22" s="85"/>
      <c r="BP22" s="85"/>
      <c r="BQ22" s="85"/>
      <c r="BR22" s="85"/>
      <c r="BS22" s="85"/>
      <c r="BT22" s="85"/>
      <c r="BU22" s="85"/>
      <c r="BV22" s="85"/>
      <c r="BW22" s="85"/>
      <c r="BX22" s="85"/>
      <c r="BY22" s="85"/>
      <c r="BZ22" s="85"/>
      <c r="CA22" s="85"/>
      <c r="CB22" s="85"/>
      <c r="CC22" s="85"/>
      <c r="CD22" s="52"/>
      <c r="CE22" s="89"/>
      <c r="CF22" s="89"/>
      <c r="CG22" s="89"/>
      <c r="CH22" s="89"/>
      <c r="CI22" s="89"/>
      <c r="CJ22" s="89"/>
      <c r="CK22" s="89"/>
      <c r="CL22" s="89"/>
      <c r="CM22" s="89"/>
      <c r="CN22" s="89"/>
      <c r="CO22" s="89"/>
      <c r="CP22" s="89"/>
      <c r="CQ22" s="45"/>
    </row>
    <row r="23" spans="1:95" ht="9" customHeight="1" x14ac:dyDescent="0.2">
      <c r="A23" s="90"/>
      <c r="B23" s="91" t="s">
        <v>188</v>
      </c>
      <c r="C23" s="88"/>
      <c r="D23" s="88"/>
      <c r="E23" s="52"/>
      <c r="F23" s="52"/>
      <c r="G23" s="88"/>
      <c r="H23" s="88"/>
      <c r="I23" s="88"/>
      <c r="J23" s="88"/>
      <c r="K23" s="88"/>
      <c r="L23" s="88"/>
      <c r="M23" s="88"/>
      <c r="N23" s="88"/>
      <c r="O23" s="92"/>
      <c r="P23" s="91" t="s">
        <v>189</v>
      </c>
      <c r="Q23" s="91"/>
      <c r="R23" s="91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52"/>
      <c r="AD23" s="52"/>
      <c r="AE23" s="52"/>
      <c r="AF23" s="52"/>
      <c r="AG23" s="52"/>
      <c r="AH23" s="88"/>
      <c r="AI23" s="88"/>
      <c r="AJ23" s="88"/>
      <c r="AK23" s="88"/>
      <c r="AL23" s="52"/>
      <c r="AM23" s="93" t="s">
        <v>185</v>
      </c>
      <c r="AN23" s="94"/>
      <c r="AO23" s="91" t="s">
        <v>190</v>
      </c>
      <c r="AP23" s="91"/>
      <c r="AQ23" s="88"/>
      <c r="AR23" s="88"/>
      <c r="AS23" s="88"/>
      <c r="AT23" s="85"/>
      <c r="AU23" s="85"/>
      <c r="AV23" s="85"/>
      <c r="AW23" s="85"/>
      <c r="AX23" s="85"/>
      <c r="AY23" s="85"/>
      <c r="AZ23" s="85"/>
      <c r="BA23" s="85"/>
      <c r="BB23" s="52"/>
      <c r="BC23" s="52"/>
      <c r="BD23" s="406"/>
      <c r="BE23" s="407"/>
      <c r="BF23" s="408"/>
      <c r="BG23" s="91" t="s">
        <v>191</v>
      </c>
      <c r="BH23" s="91"/>
      <c r="BI23" s="52"/>
      <c r="BJ23" s="85"/>
      <c r="BK23" s="85"/>
      <c r="BL23" s="52"/>
      <c r="BM23" s="52"/>
      <c r="BN23" s="52"/>
      <c r="BO23" s="85"/>
      <c r="BP23" s="85"/>
      <c r="BQ23" s="85"/>
      <c r="BR23" s="85"/>
      <c r="BS23" s="85"/>
      <c r="BT23" s="85"/>
      <c r="BU23" s="85"/>
      <c r="BV23" s="52"/>
      <c r="BW23" s="52"/>
      <c r="BX23" s="85"/>
      <c r="BY23" s="85"/>
      <c r="BZ23" s="95"/>
      <c r="CA23" s="91" t="s">
        <v>192</v>
      </c>
      <c r="CB23" s="85"/>
      <c r="CC23" s="85"/>
      <c r="CD23" s="52"/>
      <c r="CE23" s="52"/>
      <c r="CF23" s="52"/>
      <c r="CG23" s="52"/>
      <c r="CH23" s="52"/>
      <c r="CI23" s="52"/>
      <c r="CJ23" s="52"/>
      <c r="CK23" s="52"/>
      <c r="CL23" s="52"/>
      <c r="CM23" s="96"/>
      <c r="CN23" s="91" t="s">
        <v>193</v>
      </c>
      <c r="CO23" s="52"/>
      <c r="CP23" s="52"/>
    </row>
    <row r="24" spans="1:95" ht="4.5" customHeight="1" x14ac:dyDescent="0.2">
      <c r="A24" s="52"/>
      <c r="B24" s="87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8"/>
      <c r="AJ24" s="88"/>
      <c r="AK24" s="88"/>
      <c r="AL24" s="88"/>
      <c r="AM24" s="88"/>
      <c r="AN24" s="88"/>
      <c r="AO24" s="88"/>
      <c r="AP24" s="88"/>
      <c r="AQ24" s="88"/>
      <c r="AR24" s="88"/>
      <c r="AS24" s="88"/>
      <c r="AT24" s="85"/>
      <c r="AU24" s="85"/>
      <c r="AV24" s="85"/>
      <c r="AW24" s="85"/>
      <c r="AX24" s="85"/>
      <c r="AY24" s="85"/>
      <c r="AZ24" s="85"/>
      <c r="BA24" s="85"/>
      <c r="BB24" s="85"/>
      <c r="BC24" s="85"/>
      <c r="BD24" s="85"/>
      <c r="BE24" s="85"/>
      <c r="BF24" s="85"/>
      <c r="BG24" s="85"/>
      <c r="BH24" s="85"/>
      <c r="BI24" s="85"/>
      <c r="BJ24" s="85"/>
      <c r="BK24" s="85"/>
      <c r="BL24" s="85"/>
      <c r="BM24" s="85"/>
      <c r="BN24" s="85"/>
      <c r="BO24" s="85"/>
      <c r="BP24" s="85"/>
      <c r="BQ24" s="85"/>
      <c r="BR24" s="85"/>
      <c r="BS24" s="85"/>
      <c r="BT24" s="85"/>
      <c r="BU24" s="85"/>
      <c r="BV24" s="85"/>
      <c r="BW24" s="85"/>
      <c r="BX24" s="85"/>
      <c r="BY24" s="85"/>
      <c r="BZ24" s="85"/>
      <c r="CA24" s="85"/>
      <c r="CB24" s="85"/>
      <c r="CC24" s="85"/>
      <c r="CD24" s="52"/>
      <c r="CE24" s="52"/>
      <c r="CF24" s="52"/>
      <c r="CG24" s="52"/>
      <c r="CH24" s="52"/>
      <c r="CI24" s="52"/>
      <c r="CJ24" s="52"/>
      <c r="CK24" s="52"/>
      <c r="CL24" s="52"/>
      <c r="CM24" s="52"/>
      <c r="CN24" s="52"/>
      <c r="CO24" s="52"/>
      <c r="CP24" s="52"/>
    </row>
    <row r="25" spans="1:95" ht="9" customHeight="1" x14ac:dyDescent="0.2">
      <c r="A25" s="97"/>
      <c r="B25" s="91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98" t="s">
        <v>183</v>
      </c>
      <c r="P25" s="91" t="s">
        <v>194</v>
      </c>
      <c r="Q25" s="91"/>
      <c r="R25" s="91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403"/>
      <c r="AO25" s="403"/>
      <c r="AP25" s="402"/>
      <c r="AQ25" s="402"/>
      <c r="AR25" s="402"/>
      <c r="AS25" s="402"/>
      <c r="AT25" s="402"/>
      <c r="AU25" s="402"/>
      <c r="AV25" s="402"/>
      <c r="AW25" s="402"/>
      <c r="AX25" s="402"/>
      <c r="AY25" s="402"/>
      <c r="AZ25" s="402"/>
      <c r="BA25" s="52"/>
      <c r="BB25" s="52"/>
      <c r="BC25" s="52"/>
      <c r="BD25" s="390" t="s">
        <v>184</v>
      </c>
      <c r="BE25" s="391"/>
      <c r="BF25" s="392"/>
      <c r="BG25" s="91" t="s">
        <v>195</v>
      </c>
      <c r="BH25" s="91"/>
      <c r="BI25" s="52"/>
      <c r="BJ25" s="52"/>
      <c r="BK25" s="52"/>
      <c r="BL25" s="52"/>
      <c r="BM25" s="52"/>
      <c r="BN25" s="52"/>
      <c r="BO25" s="52"/>
      <c r="BP25" s="52"/>
      <c r="BQ25" s="52"/>
      <c r="BR25" s="52"/>
      <c r="BS25" s="52"/>
      <c r="BT25" s="52"/>
      <c r="BU25" s="52"/>
      <c r="BV25" s="52"/>
      <c r="BW25" s="52"/>
      <c r="BX25" s="52"/>
      <c r="BY25" s="52"/>
      <c r="BZ25" s="99" t="s">
        <v>196</v>
      </c>
      <c r="CA25" s="91" t="s">
        <v>197</v>
      </c>
      <c r="CB25" s="52"/>
      <c r="CC25" s="52"/>
      <c r="CD25" s="52"/>
      <c r="CE25" s="52"/>
      <c r="CF25" s="100"/>
      <c r="CG25" s="91"/>
      <c r="CH25" s="52"/>
      <c r="CI25" s="52"/>
      <c r="CJ25" s="52"/>
      <c r="CK25" s="52"/>
      <c r="CL25" s="52"/>
      <c r="CM25" s="52"/>
      <c r="CN25" s="52"/>
      <c r="CO25" s="52"/>
      <c r="CP25" s="52"/>
    </row>
    <row r="26" spans="1:95" ht="12" customHeight="1" x14ac:dyDescent="0.2">
      <c r="H26" s="101"/>
      <c r="I26" s="101"/>
      <c r="BV26" s="102"/>
      <c r="BW26" s="102"/>
    </row>
    <row r="34" spans="83:83" x14ac:dyDescent="0.2">
      <c r="CE34" s="293"/>
    </row>
    <row r="35" spans="83:83" x14ac:dyDescent="0.2">
      <c r="CE35" s="293"/>
    </row>
  </sheetData>
  <mergeCells count="179">
    <mergeCell ref="BT19:BU19"/>
    <mergeCell ref="I19:J19"/>
    <mergeCell ref="K19:L19"/>
    <mergeCell ref="M19:N19"/>
    <mergeCell ref="Q19:S19"/>
    <mergeCell ref="W19:X19"/>
    <mergeCell ref="T19:V19"/>
    <mergeCell ref="Q18:S18"/>
    <mergeCell ref="CK19:CL19"/>
    <mergeCell ref="AM19:AN19"/>
    <mergeCell ref="AP19:AQ19"/>
    <mergeCell ref="AS19:AT19"/>
    <mergeCell ref="BO19:BP19"/>
    <mergeCell ref="BQ19:BS19"/>
    <mergeCell ref="BM19:BN19"/>
    <mergeCell ref="BD19:BF19"/>
    <mergeCell ref="I18:J18"/>
    <mergeCell ref="K18:L18"/>
    <mergeCell ref="M18:N18"/>
    <mergeCell ref="BD25:BF25"/>
    <mergeCell ref="BG19:BH19"/>
    <mergeCell ref="Y19:Z19"/>
    <mergeCell ref="AA19:AB19"/>
    <mergeCell ref="AC19:AD19"/>
    <mergeCell ref="AE19:AF19"/>
    <mergeCell ref="AJ18:AK18"/>
    <mergeCell ref="AM18:AN18"/>
    <mergeCell ref="AA18:AB18"/>
    <mergeCell ref="AC18:AD18"/>
    <mergeCell ref="AE18:AF18"/>
    <mergeCell ref="BD18:BF18"/>
    <mergeCell ref="AP25:AZ25"/>
    <mergeCell ref="AN25:AO25"/>
    <mergeCell ref="AU18:AW18"/>
    <mergeCell ref="AG19:AH19"/>
    <mergeCell ref="BA19:BB19"/>
    <mergeCell ref="AU19:AW19"/>
    <mergeCell ref="BD23:BF23"/>
    <mergeCell ref="AJ19:AK19"/>
    <mergeCell ref="Y18:Z18"/>
    <mergeCell ref="I16:J16"/>
    <mergeCell ref="K16:L16"/>
    <mergeCell ref="M16:N16"/>
    <mergeCell ref="BM16:BN16"/>
    <mergeCell ref="AG16:AH16"/>
    <mergeCell ref="BA16:BB16"/>
    <mergeCell ref="BT18:BU18"/>
    <mergeCell ref="CK18:CL18"/>
    <mergeCell ref="BQ17:BS17"/>
    <mergeCell ref="BT17:BU17"/>
    <mergeCell ref="CK17:CL17"/>
    <mergeCell ref="BQ18:BS18"/>
    <mergeCell ref="AP18:AQ18"/>
    <mergeCell ref="AS18:AT18"/>
    <mergeCell ref="T18:V18"/>
    <mergeCell ref="W18:X18"/>
    <mergeCell ref="BG18:BH18"/>
    <mergeCell ref="BM18:BN18"/>
    <mergeCell ref="AC17:AD17"/>
    <mergeCell ref="AE17:AF17"/>
    <mergeCell ref="AJ17:AK17"/>
    <mergeCell ref="AG18:AH18"/>
    <mergeCell ref="BO18:BP18"/>
    <mergeCell ref="BA18:BB18"/>
    <mergeCell ref="BM17:BN17"/>
    <mergeCell ref="AC16:AD16"/>
    <mergeCell ref="AE16:AF16"/>
    <mergeCell ref="BG17:BH17"/>
    <mergeCell ref="BD16:BF16"/>
    <mergeCell ref="BG16:BH16"/>
    <mergeCell ref="Y16:Z16"/>
    <mergeCell ref="AA16:AB16"/>
    <mergeCell ref="BO17:BP17"/>
    <mergeCell ref="BD17:BF17"/>
    <mergeCell ref="T17:V17"/>
    <mergeCell ref="W17:X17"/>
    <mergeCell ref="Y17:Z17"/>
    <mergeCell ref="AU17:AW17"/>
    <mergeCell ref="AM17:AN17"/>
    <mergeCell ref="AU16:AW16"/>
    <mergeCell ref="AS17:AT17"/>
    <mergeCell ref="AG17:AH17"/>
    <mergeCell ref="AP17:AQ17"/>
    <mergeCell ref="AA17:AB17"/>
    <mergeCell ref="CP6:CP15"/>
    <mergeCell ref="CI8:CI9"/>
    <mergeCell ref="CJ8:CJ15"/>
    <mergeCell ref="CK8:CL15"/>
    <mergeCell ref="CM6:CM9"/>
    <mergeCell ref="CN6:CN15"/>
    <mergeCell ref="CG6:CG9"/>
    <mergeCell ref="CH6:CL7"/>
    <mergeCell ref="I17:J17"/>
    <mergeCell ref="K17:L17"/>
    <mergeCell ref="M17:N17"/>
    <mergeCell ref="Q17:S17"/>
    <mergeCell ref="BQ16:BS16"/>
    <mergeCell ref="BT16:BU16"/>
    <mergeCell ref="AJ16:AK16"/>
    <mergeCell ref="BA17:BB17"/>
    <mergeCell ref="CK16:CL16"/>
    <mergeCell ref="Q16:S16"/>
    <mergeCell ref="T16:V16"/>
    <mergeCell ref="W16:X16"/>
    <mergeCell ref="BO16:BP16"/>
    <mergeCell ref="AM16:AN16"/>
    <mergeCell ref="AP16:AQ16"/>
    <mergeCell ref="AS16:AT16"/>
    <mergeCell ref="CF8:CF15"/>
    <mergeCell ref="AZ8:AZ15"/>
    <mergeCell ref="BZ6:CC7"/>
    <mergeCell ref="BG6:BK7"/>
    <mergeCell ref="BL6:BS7"/>
    <mergeCell ref="BL8:BL15"/>
    <mergeCell ref="BM8:BN15"/>
    <mergeCell ref="CH8:CH15"/>
    <mergeCell ref="CO6:CO15"/>
    <mergeCell ref="CD6:CD15"/>
    <mergeCell ref="CE6:CF7"/>
    <mergeCell ref="BV8:BV15"/>
    <mergeCell ref="BW8:BW15"/>
    <mergeCell ref="BX8:BX9"/>
    <mergeCell ref="BZ8:BZ15"/>
    <mergeCell ref="CB8:CB15"/>
    <mergeCell ref="CC8:CC15"/>
    <mergeCell ref="CA8:CA15"/>
    <mergeCell ref="BV6:BX7"/>
    <mergeCell ref="BY6:BY15"/>
    <mergeCell ref="BQ8:BS9"/>
    <mergeCell ref="BT6:BU15"/>
    <mergeCell ref="CE8:CE15"/>
    <mergeCell ref="BO8:BP15"/>
    <mergeCell ref="BA8:BB9"/>
    <mergeCell ref="BC8:BC15"/>
    <mergeCell ref="BG8:BH15"/>
    <mergeCell ref="BI8:BI15"/>
    <mergeCell ref="BK8:BK15"/>
    <mergeCell ref="AL6:AO7"/>
    <mergeCell ref="AP6:AQ15"/>
    <mergeCell ref="AO8:AO15"/>
    <mergeCell ref="AR6:AX7"/>
    <mergeCell ref="AL8:AL15"/>
    <mergeCell ref="AM8:AN15"/>
    <mergeCell ref="AR8:AR15"/>
    <mergeCell ref="AS8:AT15"/>
    <mergeCell ref="BJ8:BJ9"/>
    <mergeCell ref="AU8:AW15"/>
    <mergeCell ref="AX8:AX9"/>
    <mergeCell ref="AY6:AY15"/>
    <mergeCell ref="AZ6:BC7"/>
    <mergeCell ref="BD6:BF9"/>
    <mergeCell ref="AE8:AF15"/>
    <mergeCell ref="AG8:AH15"/>
    <mergeCell ref="Q8:S9"/>
    <mergeCell ref="T8:V15"/>
    <mergeCell ref="W8:X15"/>
    <mergeCell ref="O8:O15"/>
    <mergeCell ref="P8:P9"/>
    <mergeCell ref="K6:L15"/>
    <mergeCell ref="AJ6:AK15"/>
    <mergeCell ref="AE6:AI7"/>
    <mergeCell ref="T6:AB7"/>
    <mergeCell ref="AC6:AD15"/>
    <mergeCell ref="Y8:Z9"/>
    <mergeCell ref="AA8:AB9"/>
    <mergeCell ref="AI8:AI15"/>
    <mergeCell ref="E8:E9"/>
    <mergeCell ref="M6:S7"/>
    <mergeCell ref="I8:J15"/>
    <mergeCell ref="M8:N15"/>
    <mergeCell ref="A6:A9"/>
    <mergeCell ref="B6:E7"/>
    <mergeCell ref="F6:F15"/>
    <mergeCell ref="G6:J7"/>
    <mergeCell ref="B8:B9"/>
    <mergeCell ref="C8:C9"/>
    <mergeCell ref="D8:D15"/>
    <mergeCell ref="G8:G15"/>
    <mergeCell ref="H8:H15"/>
  </mergeCells>
  <phoneticPr fontId="27" type="noConversion"/>
  <printOptions horizontalCentered="1"/>
  <pageMargins left="0.19685039370078741" right="0.27559055118110237" top="0.27559055118110237" bottom="0.39370078740157483" header="0" footer="0"/>
  <pageSetup paperSize="9" scale="94" orientation="landscape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1"/>
  <sheetViews>
    <sheetView workbookViewId="0">
      <selection activeCell="G17" sqref="G17"/>
    </sheetView>
  </sheetViews>
  <sheetFormatPr defaultRowHeight="15" x14ac:dyDescent="0.25"/>
  <cols>
    <col min="1" max="1" width="15.140625" customWidth="1"/>
    <col min="2" max="2" width="28.7109375" customWidth="1"/>
    <col min="3" max="3" width="12.5703125" customWidth="1"/>
    <col min="4" max="4" width="19.28515625" customWidth="1"/>
    <col min="5" max="5" width="21.28515625" customWidth="1"/>
    <col min="6" max="6" width="19.5703125" customWidth="1"/>
    <col min="7" max="7" width="20.85546875" customWidth="1"/>
    <col min="8" max="8" width="14.42578125" customWidth="1"/>
    <col min="9" max="9" width="13.42578125" customWidth="1"/>
  </cols>
  <sheetData>
    <row r="1" spans="1:9" ht="18.75" x14ac:dyDescent="0.3">
      <c r="A1" s="417" t="s">
        <v>240</v>
      </c>
      <c r="B1" s="417"/>
      <c r="C1" s="417"/>
      <c r="D1" s="417"/>
      <c r="E1" s="417"/>
      <c r="F1" s="417"/>
      <c r="G1" s="417"/>
      <c r="H1" s="417"/>
      <c r="I1" s="417"/>
    </row>
    <row r="2" spans="1:9" ht="18.75" x14ac:dyDescent="0.3">
      <c r="A2" s="2"/>
      <c r="B2" s="2"/>
      <c r="C2" s="2"/>
      <c r="D2" s="2"/>
      <c r="E2" s="2"/>
      <c r="F2" s="2"/>
      <c r="G2" s="2"/>
      <c r="H2" s="2"/>
      <c r="I2" s="2"/>
    </row>
    <row r="3" spans="1:9" ht="25.5" customHeight="1" x14ac:dyDescent="0.25">
      <c r="A3" s="418" t="s">
        <v>241</v>
      </c>
      <c r="B3" s="418" t="s">
        <v>242</v>
      </c>
      <c r="C3" s="418" t="s">
        <v>15</v>
      </c>
      <c r="D3" s="418" t="s">
        <v>243</v>
      </c>
      <c r="E3" s="418"/>
      <c r="F3" s="418" t="s">
        <v>244</v>
      </c>
      <c r="G3" s="418" t="s">
        <v>245</v>
      </c>
      <c r="H3" s="418" t="s">
        <v>246</v>
      </c>
      <c r="I3" s="418" t="s">
        <v>247</v>
      </c>
    </row>
    <row r="4" spans="1:9" ht="39.75" customHeight="1" x14ac:dyDescent="0.25">
      <c r="A4" s="418"/>
      <c r="B4" s="418"/>
      <c r="C4" s="418"/>
      <c r="D4" s="161" t="s">
        <v>248</v>
      </c>
      <c r="E4" s="162" t="s">
        <v>249</v>
      </c>
      <c r="F4" s="418"/>
      <c r="G4" s="418"/>
      <c r="H4" s="418"/>
      <c r="I4" s="418"/>
    </row>
    <row r="5" spans="1:9" ht="18.75" x14ac:dyDescent="0.3">
      <c r="A5" s="163">
        <v>1</v>
      </c>
      <c r="B5" s="163">
        <v>2</v>
      </c>
      <c r="C5" s="163">
        <v>3</v>
      </c>
      <c r="D5" s="163">
        <v>4</v>
      </c>
      <c r="E5" s="163">
        <v>5</v>
      </c>
      <c r="F5" s="163">
        <v>6</v>
      </c>
      <c r="G5" s="163">
        <v>7</v>
      </c>
      <c r="H5" s="163">
        <v>8</v>
      </c>
      <c r="I5" s="164">
        <v>9</v>
      </c>
    </row>
    <row r="6" spans="1:9" ht="18.75" x14ac:dyDescent="0.3">
      <c r="A6" s="165" t="s">
        <v>250</v>
      </c>
      <c r="B6" s="166">
        <v>39</v>
      </c>
      <c r="C6" s="166"/>
      <c r="D6" s="166"/>
      <c r="E6" s="166"/>
      <c r="F6" s="166">
        <v>2</v>
      </c>
      <c r="G6" s="166"/>
      <c r="H6" s="166">
        <v>11</v>
      </c>
      <c r="I6" s="167">
        <v>52</v>
      </c>
    </row>
    <row r="7" spans="1:9" ht="18.75" x14ac:dyDescent="0.3">
      <c r="A7" s="165" t="s">
        <v>251</v>
      </c>
      <c r="B7" s="166">
        <v>35</v>
      </c>
      <c r="C7" s="166">
        <v>4</v>
      </c>
      <c r="D7" s="166"/>
      <c r="E7" s="166"/>
      <c r="F7" s="166">
        <v>2</v>
      </c>
      <c r="G7" s="166"/>
      <c r="H7" s="166">
        <v>11</v>
      </c>
      <c r="I7" s="167">
        <v>52</v>
      </c>
    </row>
    <row r="8" spans="1:9" ht="18.75" x14ac:dyDescent="0.3">
      <c r="A8" s="165" t="s">
        <v>252</v>
      </c>
      <c r="B8" s="166">
        <v>28</v>
      </c>
      <c r="C8" s="166">
        <v>2</v>
      </c>
      <c r="D8" s="166">
        <v>10</v>
      </c>
      <c r="E8" s="166"/>
      <c r="F8" s="166">
        <v>2</v>
      </c>
      <c r="G8" s="166"/>
      <c r="H8" s="166">
        <v>10</v>
      </c>
      <c r="I8" s="167">
        <v>52</v>
      </c>
    </row>
    <row r="9" spans="1:9" ht="18.75" x14ac:dyDescent="0.3">
      <c r="A9" s="165" t="s">
        <v>253</v>
      </c>
      <c r="B9" s="166">
        <v>21</v>
      </c>
      <c r="C9" s="166">
        <v>2</v>
      </c>
      <c r="D9" s="166">
        <v>7</v>
      </c>
      <c r="E9" s="166">
        <v>4</v>
      </c>
      <c r="F9" s="166">
        <v>1</v>
      </c>
      <c r="G9" s="166">
        <v>6</v>
      </c>
      <c r="H9" s="166">
        <v>2</v>
      </c>
      <c r="I9" s="167">
        <v>43</v>
      </c>
    </row>
    <row r="10" spans="1:9" ht="15.75" x14ac:dyDescent="0.25">
      <c r="A10" s="168" t="s">
        <v>16</v>
      </c>
      <c r="B10" s="163">
        <f t="shared" ref="B10:I10" si="0">SUM(B6:B9)</f>
        <v>123</v>
      </c>
      <c r="C10" s="163">
        <f t="shared" si="0"/>
        <v>8</v>
      </c>
      <c r="D10" s="163">
        <f t="shared" si="0"/>
        <v>17</v>
      </c>
      <c r="E10" s="163">
        <f t="shared" si="0"/>
        <v>4</v>
      </c>
      <c r="F10" s="163">
        <f t="shared" si="0"/>
        <v>7</v>
      </c>
      <c r="G10" s="163">
        <f t="shared" si="0"/>
        <v>6</v>
      </c>
      <c r="H10" s="163">
        <f t="shared" si="0"/>
        <v>34</v>
      </c>
      <c r="I10" s="163">
        <f t="shared" si="0"/>
        <v>199</v>
      </c>
    </row>
    <row r="11" spans="1:9" ht="18.75" x14ac:dyDescent="0.3">
      <c r="A11" s="169"/>
      <c r="B11" s="169"/>
      <c r="C11" s="169"/>
      <c r="D11" s="169"/>
      <c r="E11" s="169"/>
      <c r="F11" s="169"/>
      <c r="G11" s="169"/>
      <c r="H11" s="169"/>
      <c r="I11" s="170"/>
    </row>
  </sheetData>
  <mergeCells count="9">
    <mergeCell ref="A1:I1"/>
    <mergeCell ref="A3:A4"/>
    <mergeCell ref="B3:B4"/>
    <mergeCell ref="C3:C4"/>
    <mergeCell ref="D3:E3"/>
    <mergeCell ref="F3:F4"/>
    <mergeCell ref="G3:G4"/>
    <mergeCell ref="H3:H4"/>
    <mergeCell ref="I3:I4"/>
  </mergeCells>
  <pageMargins left="0.7" right="0.7" top="0.75" bottom="0.75" header="0.3" footer="0.3"/>
  <pageSetup paperSize="9" scale="79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43"/>
  <sheetViews>
    <sheetView view="pageBreakPreview" zoomScale="60" zoomScaleNormal="160" workbookViewId="0">
      <selection activeCell="B26" sqref="B26"/>
    </sheetView>
  </sheetViews>
  <sheetFormatPr defaultRowHeight="15" x14ac:dyDescent="0.25"/>
  <cols>
    <col min="1" max="1" width="22.28515625" customWidth="1"/>
    <col min="2" max="2" width="82" customWidth="1"/>
  </cols>
  <sheetData>
    <row r="1" spans="1:11" ht="15.75" x14ac:dyDescent="0.25">
      <c r="A1" s="421" t="s">
        <v>254</v>
      </c>
      <c r="B1" s="421"/>
      <c r="C1" s="421"/>
      <c r="D1" s="171"/>
      <c r="E1" s="171"/>
      <c r="F1" s="171"/>
      <c r="G1" s="171"/>
      <c r="H1" s="171"/>
      <c r="I1" s="171"/>
      <c r="J1" s="171"/>
      <c r="K1" s="171"/>
    </row>
    <row r="3" spans="1:11" ht="15.75" x14ac:dyDescent="0.25">
      <c r="A3" s="172" t="s">
        <v>255</v>
      </c>
      <c r="B3" s="172" t="s">
        <v>256</v>
      </c>
    </row>
    <row r="4" spans="1:11" ht="15.75" x14ac:dyDescent="0.25">
      <c r="A4" s="422" t="s">
        <v>257</v>
      </c>
      <c r="B4" s="423"/>
    </row>
    <row r="5" spans="1:11" ht="15.75" x14ac:dyDescent="0.25">
      <c r="A5" s="173">
        <v>306.30900000000003</v>
      </c>
      <c r="B5" s="174" t="s">
        <v>279</v>
      </c>
    </row>
    <row r="6" spans="1:11" ht="15.75" x14ac:dyDescent="0.25">
      <c r="A6" s="173">
        <v>306.30900000000003</v>
      </c>
      <c r="B6" s="174" t="s">
        <v>280</v>
      </c>
    </row>
    <row r="7" spans="1:11" ht="15.75" x14ac:dyDescent="0.25">
      <c r="A7" s="173">
        <v>406.40699999999998</v>
      </c>
      <c r="B7" s="174" t="s">
        <v>259</v>
      </c>
    </row>
    <row r="8" spans="1:11" ht="15.75" x14ac:dyDescent="0.25">
      <c r="A8" s="173">
        <v>409</v>
      </c>
      <c r="B8" s="174" t="s">
        <v>258</v>
      </c>
    </row>
    <row r="9" spans="1:11" ht="15.75" x14ac:dyDescent="0.25">
      <c r="A9" s="173">
        <v>214</v>
      </c>
      <c r="B9" s="174" t="s">
        <v>260</v>
      </c>
    </row>
    <row r="10" spans="1:11" ht="15.75" x14ac:dyDescent="0.25">
      <c r="A10" s="173">
        <v>214</v>
      </c>
      <c r="B10" s="174" t="s">
        <v>261</v>
      </c>
    </row>
    <row r="11" spans="1:11" ht="15.75" x14ac:dyDescent="0.25">
      <c r="A11" s="173">
        <v>407</v>
      </c>
      <c r="B11" s="174" t="s">
        <v>281</v>
      </c>
    </row>
    <row r="12" spans="1:11" ht="15.75" x14ac:dyDescent="0.25">
      <c r="A12" s="173" t="s">
        <v>282</v>
      </c>
      <c r="B12" s="174" t="s">
        <v>283</v>
      </c>
    </row>
    <row r="13" spans="1:11" ht="15.75" x14ac:dyDescent="0.25">
      <c r="A13" s="173">
        <v>107</v>
      </c>
      <c r="B13" s="174" t="s">
        <v>284</v>
      </c>
    </row>
    <row r="14" spans="1:11" ht="15.75" x14ac:dyDescent="0.25">
      <c r="A14" s="173">
        <v>407</v>
      </c>
      <c r="B14" s="174" t="s">
        <v>285</v>
      </c>
    </row>
    <row r="15" spans="1:11" ht="15.75" x14ac:dyDescent="0.25">
      <c r="A15" s="173">
        <v>209</v>
      </c>
      <c r="B15" s="174" t="s">
        <v>366</v>
      </c>
    </row>
    <row r="16" spans="1:11" ht="30.75" customHeight="1" x14ac:dyDescent="0.25">
      <c r="A16" s="175" t="s">
        <v>349</v>
      </c>
      <c r="B16" s="176" t="s">
        <v>262</v>
      </c>
    </row>
    <row r="17" spans="1:2" ht="17.25" customHeight="1" x14ac:dyDescent="0.25">
      <c r="A17" s="175" t="s">
        <v>350</v>
      </c>
      <c r="B17" s="176" t="s">
        <v>263</v>
      </c>
    </row>
    <row r="18" spans="1:2" ht="15.75" x14ac:dyDescent="0.25">
      <c r="A18" s="175" t="s">
        <v>351</v>
      </c>
      <c r="B18" s="176" t="s">
        <v>264</v>
      </c>
    </row>
    <row r="19" spans="1:2" ht="15.75" x14ac:dyDescent="0.25">
      <c r="A19" s="175" t="s">
        <v>282</v>
      </c>
      <c r="B19" s="176" t="s">
        <v>336</v>
      </c>
    </row>
    <row r="20" spans="1:2" ht="15.75" x14ac:dyDescent="0.25">
      <c r="A20" s="175" t="s">
        <v>352</v>
      </c>
      <c r="B20" s="176" t="s">
        <v>265</v>
      </c>
    </row>
    <row r="21" spans="1:2" ht="15.75" x14ac:dyDescent="0.25">
      <c r="A21" s="175" t="s">
        <v>353</v>
      </c>
      <c r="B21" s="176" t="s">
        <v>268</v>
      </c>
    </row>
    <row r="22" spans="1:2" ht="15.75" x14ac:dyDescent="0.25">
      <c r="A22" s="175" t="s">
        <v>354</v>
      </c>
      <c r="B22" s="176" t="s">
        <v>337</v>
      </c>
    </row>
    <row r="23" spans="1:2" ht="15.75" x14ac:dyDescent="0.25">
      <c r="A23" s="175" t="s">
        <v>355</v>
      </c>
      <c r="B23" s="176" t="s">
        <v>338</v>
      </c>
    </row>
    <row r="24" spans="1:2" ht="15.75" x14ac:dyDescent="0.25">
      <c r="A24" s="175" t="s">
        <v>354</v>
      </c>
      <c r="B24" s="176" t="s">
        <v>339</v>
      </c>
    </row>
    <row r="25" spans="1:2" ht="15.75" x14ac:dyDescent="0.25">
      <c r="A25" s="175" t="s">
        <v>356</v>
      </c>
      <c r="B25" s="176" t="s">
        <v>371</v>
      </c>
    </row>
    <row r="26" spans="1:2" ht="15.75" x14ac:dyDescent="0.25">
      <c r="A26" s="257" t="s">
        <v>357</v>
      </c>
      <c r="B26" s="177" t="s">
        <v>368</v>
      </c>
    </row>
    <row r="27" spans="1:2" ht="31.5" x14ac:dyDescent="0.25">
      <c r="A27" s="175" t="s">
        <v>357</v>
      </c>
      <c r="B27" s="258" t="s">
        <v>369</v>
      </c>
    </row>
    <row r="28" spans="1:2" ht="31.5" x14ac:dyDescent="0.25">
      <c r="A28" s="175" t="s">
        <v>354</v>
      </c>
      <c r="B28" s="258" t="s">
        <v>370</v>
      </c>
    </row>
    <row r="29" spans="1:2" ht="15.75" x14ac:dyDescent="0.25">
      <c r="A29" s="175" t="s">
        <v>358</v>
      </c>
      <c r="B29" s="258" t="s">
        <v>340</v>
      </c>
    </row>
    <row r="30" spans="1:2" ht="15.75" x14ac:dyDescent="0.25">
      <c r="A30" s="175" t="s">
        <v>359</v>
      </c>
      <c r="B30" s="258" t="s">
        <v>341</v>
      </c>
    </row>
    <row r="31" spans="1:2" ht="15.75" x14ac:dyDescent="0.25">
      <c r="A31" s="175" t="s">
        <v>354</v>
      </c>
      <c r="B31" s="258" t="s">
        <v>342</v>
      </c>
    </row>
    <row r="32" spans="1:2" ht="15.75" x14ac:dyDescent="0.25">
      <c r="A32" s="175" t="s">
        <v>360</v>
      </c>
      <c r="B32" s="258" t="s">
        <v>343</v>
      </c>
    </row>
    <row r="33" spans="1:2" ht="15.75" x14ac:dyDescent="0.25">
      <c r="A33" s="424" t="s">
        <v>266</v>
      </c>
      <c r="B33" s="425"/>
    </row>
    <row r="34" spans="1:2" ht="15.75" x14ac:dyDescent="0.25">
      <c r="A34" s="178" t="s">
        <v>361</v>
      </c>
      <c r="B34" s="179" t="s">
        <v>267</v>
      </c>
    </row>
    <row r="35" spans="1:2" ht="15.75" x14ac:dyDescent="0.25">
      <c r="A35" s="178" t="s">
        <v>354</v>
      </c>
      <c r="B35" s="179" t="s">
        <v>344</v>
      </c>
    </row>
    <row r="36" spans="1:2" ht="15.75" x14ac:dyDescent="0.25">
      <c r="A36" s="178" t="s">
        <v>362</v>
      </c>
      <c r="B36" s="179" t="s">
        <v>345</v>
      </c>
    </row>
    <row r="37" spans="1:2" x14ac:dyDescent="0.25">
      <c r="A37" s="426" t="s">
        <v>269</v>
      </c>
      <c r="B37" s="427"/>
    </row>
    <row r="38" spans="1:2" x14ac:dyDescent="0.25">
      <c r="A38" s="12" t="s">
        <v>363</v>
      </c>
      <c r="B38" s="8" t="s">
        <v>270</v>
      </c>
    </row>
    <row r="39" spans="1:2" x14ac:dyDescent="0.25">
      <c r="A39" s="12"/>
      <c r="B39" s="8" t="s">
        <v>271</v>
      </c>
    </row>
    <row r="40" spans="1:2" ht="15" customHeight="1" x14ac:dyDescent="0.25">
      <c r="A40" s="12"/>
      <c r="B40" s="8" t="s">
        <v>272</v>
      </c>
    </row>
    <row r="41" spans="1:2" x14ac:dyDescent="0.25">
      <c r="A41" s="419" t="s">
        <v>273</v>
      </c>
      <c r="B41" s="420"/>
    </row>
    <row r="42" spans="1:2" x14ac:dyDescent="0.25">
      <c r="A42" s="12" t="s">
        <v>364</v>
      </c>
      <c r="B42" s="8" t="s">
        <v>274</v>
      </c>
    </row>
    <row r="43" spans="1:2" x14ac:dyDescent="0.25">
      <c r="A43" s="12" t="s">
        <v>365</v>
      </c>
      <c r="B43" s="8" t="s">
        <v>275</v>
      </c>
    </row>
  </sheetData>
  <mergeCells count="5">
    <mergeCell ref="A41:B41"/>
    <mergeCell ref="A1:C1"/>
    <mergeCell ref="A4:B4"/>
    <mergeCell ref="A33:B33"/>
    <mergeCell ref="A37:B37"/>
  </mergeCells>
  <pageMargins left="0.27559055118110237" right="0.70866141732283472" top="0.31496062992125984" bottom="0.31496062992125984" header="0.31496062992125984" footer="0.31496062992125984"/>
  <pageSetup paperSize="9" scale="82" orientation="portrait" r:id="rId1"/>
  <colBreaks count="1" manualBreakCount="1">
    <brk id="2" max="28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V92"/>
  <sheetViews>
    <sheetView tabSelected="1" view="pageBreakPreview" zoomScaleNormal="100" zoomScaleSheetLayoutView="100" workbookViewId="0">
      <selection activeCell="B22" sqref="B22"/>
    </sheetView>
  </sheetViews>
  <sheetFormatPr defaultRowHeight="15" x14ac:dyDescent="0.25"/>
  <cols>
    <col min="1" max="1" width="11.42578125" customWidth="1"/>
    <col min="2" max="2" width="41.28515625" customWidth="1"/>
    <col min="3" max="3" width="8.85546875" customWidth="1"/>
    <col min="4" max="4" width="8.5703125" customWidth="1"/>
    <col min="5" max="5" width="7.140625" customWidth="1"/>
    <col min="6" max="6" width="10.140625" bestFit="1" customWidth="1"/>
    <col min="7" max="7" width="7.5703125" customWidth="1"/>
    <col min="8" max="8" width="8" customWidth="1"/>
    <col min="9" max="9" width="6.42578125" customWidth="1"/>
    <col min="10" max="10" width="9" customWidth="1"/>
    <col min="11" max="11" width="9.140625" customWidth="1"/>
    <col min="12" max="12" width="5.85546875" style="189" customWidth="1"/>
    <col min="13" max="14" width="6.140625" style="189" customWidth="1"/>
    <col min="15" max="15" width="4.85546875" customWidth="1"/>
    <col min="16" max="16" width="4.7109375" customWidth="1"/>
    <col min="17" max="17" width="4.85546875" customWidth="1"/>
    <col min="18" max="19" width="8" style="111" customWidth="1"/>
    <col min="20" max="20" width="8.85546875" style="127" customWidth="1"/>
    <col min="21" max="21" width="9.28515625" style="127" customWidth="1"/>
    <col min="22" max="22" width="10.85546875" style="111" customWidth="1"/>
    <col min="23" max="23" width="9.42578125" style="111" customWidth="1"/>
    <col min="24" max="24" width="9.140625" style="127" customWidth="1"/>
    <col min="25" max="25" width="10.7109375" style="127" customWidth="1"/>
    <col min="26" max="26" width="7.140625" customWidth="1"/>
    <col min="27" max="27" width="7.42578125" customWidth="1"/>
  </cols>
  <sheetData>
    <row r="1" spans="1:27" s="111" customFormat="1" ht="18.75" x14ac:dyDescent="0.3">
      <c r="A1" s="428" t="s">
        <v>288</v>
      </c>
      <c r="B1" s="428"/>
      <c r="C1" s="428"/>
      <c r="D1" s="428"/>
      <c r="E1" s="428"/>
      <c r="F1" s="428"/>
      <c r="G1" s="428"/>
      <c r="H1" s="428"/>
      <c r="I1" s="428"/>
      <c r="J1" s="428"/>
      <c r="K1" s="428"/>
      <c r="L1" s="428"/>
      <c r="M1" s="428"/>
      <c r="N1" s="428"/>
      <c r="O1" s="428"/>
      <c r="P1" s="428"/>
      <c r="Q1" s="428"/>
      <c r="R1" s="428"/>
      <c r="S1" s="428"/>
      <c r="T1" s="428"/>
    </row>
    <row r="2" spans="1:27" s="111" customFormat="1" ht="12" customHeight="1" x14ac:dyDescent="0.25">
      <c r="O2" s="429" t="s">
        <v>219</v>
      </c>
      <c r="P2" s="430"/>
      <c r="Q2" s="431"/>
    </row>
    <row r="3" spans="1:27" s="111" customFormat="1" ht="30.75" customHeight="1" x14ac:dyDescent="0.25">
      <c r="A3" s="432" t="s">
        <v>17</v>
      </c>
      <c r="B3" s="435" t="s">
        <v>18</v>
      </c>
      <c r="C3" s="438" t="s">
        <v>19</v>
      </c>
      <c r="D3" s="439"/>
      <c r="E3" s="439"/>
      <c r="F3" s="440"/>
      <c r="G3" s="447" t="s">
        <v>20</v>
      </c>
      <c r="H3" s="447"/>
      <c r="I3" s="447"/>
      <c r="J3" s="447"/>
      <c r="K3" s="447"/>
      <c r="L3" s="448" t="s">
        <v>325</v>
      </c>
      <c r="M3" s="449"/>
      <c r="N3" s="450"/>
      <c r="O3" s="432" t="s">
        <v>216</v>
      </c>
      <c r="P3" s="432" t="s">
        <v>21</v>
      </c>
      <c r="Q3" s="432" t="s">
        <v>217</v>
      </c>
      <c r="R3" s="457" t="s">
        <v>69</v>
      </c>
      <c r="S3" s="457"/>
      <c r="T3" s="457"/>
      <c r="U3" s="457"/>
      <c r="V3" s="457"/>
      <c r="W3" s="457"/>
      <c r="X3" s="457"/>
      <c r="Y3" s="457"/>
      <c r="Z3" s="262"/>
      <c r="AA3" s="262"/>
    </row>
    <row r="4" spans="1:27" s="111" customFormat="1" ht="29.25" customHeight="1" x14ac:dyDescent="0.25">
      <c r="A4" s="433"/>
      <c r="B4" s="436"/>
      <c r="C4" s="441"/>
      <c r="D4" s="442"/>
      <c r="E4" s="442"/>
      <c r="F4" s="443"/>
      <c r="G4" s="432" t="s">
        <v>22</v>
      </c>
      <c r="H4" s="432" t="s">
        <v>23</v>
      </c>
      <c r="I4" s="458" t="s">
        <v>21</v>
      </c>
      <c r="J4" s="459"/>
      <c r="K4" s="460"/>
      <c r="L4" s="451"/>
      <c r="M4" s="452"/>
      <c r="N4" s="453"/>
      <c r="O4" s="433"/>
      <c r="P4" s="433"/>
      <c r="Q4" s="433"/>
      <c r="R4" s="461" t="s">
        <v>26</v>
      </c>
      <c r="S4" s="461"/>
      <c r="T4" s="461" t="s">
        <v>27</v>
      </c>
      <c r="U4" s="461"/>
      <c r="V4" s="461" t="s">
        <v>28</v>
      </c>
      <c r="W4" s="461"/>
      <c r="X4" s="461" t="s">
        <v>29</v>
      </c>
      <c r="Y4" s="461"/>
      <c r="Z4" s="462"/>
      <c r="AA4" s="462"/>
    </row>
    <row r="5" spans="1:27" s="111" customFormat="1" ht="14.25" customHeight="1" x14ac:dyDescent="0.25">
      <c r="A5" s="433"/>
      <c r="B5" s="436"/>
      <c r="C5" s="441"/>
      <c r="D5" s="442"/>
      <c r="E5" s="442"/>
      <c r="F5" s="443"/>
      <c r="G5" s="433"/>
      <c r="H5" s="433"/>
      <c r="I5" s="463" t="s">
        <v>107</v>
      </c>
      <c r="J5" s="464"/>
      <c r="K5" s="465"/>
      <c r="L5" s="454"/>
      <c r="M5" s="455"/>
      <c r="N5" s="456"/>
      <c r="O5" s="433"/>
      <c r="P5" s="433"/>
      <c r="Q5" s="433"/>
      <c r="R5" s="214" t="s">
        <v>198</v>
      </c>
      <c r="S5" s="214" t="s">
        <v>199</v>
      </c>
      <c r="T5" s="214" t="s">
        <v>200</v>
      </c>
      <c r="U5" s="214" t="s">
        <v>201</v>
      </c>
      <c r="V5" s="214" t="s">
        <v>202</v>
      </c>
      <c r="W5" s="214" t="s">
        <v>203</v>
      </c>
      <c r="X5" s="214" t="s">
        <v>204</v>
      </c>
      <c r="Y5" s="214" t="s">
        <v>205</v>
      </c>
      <c r="Z5" s="263"/>
      <c r="AA5" s="263"/>
    </row>
    <row r="6" spans="1:27" s="111" customFormat="1" ht="29.25" customHeight="1" x14ac:dyDescent="0.25">
      <c r="A6" s="433"/>
      <c r="B6" s="436"/>
      <c r="C6" s="444"/>
      <c r="D6" s="445"/>
      <c r="E6" s="445"/>
      <c r="F6" s="446"/>
      <c r="G6" s="433"/>
      <c r="H6" s="433"/>
      <c r="I6" s="432" t="s">
        <v>24</v>
      </c>
      <c r="J6" s="466" t="s">
        <v>25</v>
      </c>
      <c r="K6" s="466" t="s">
        <v>378</v>
      </c>
      <c r="L6" s="466" t="s">
        <v>321</v>
      </c>
      <c r="M6" s="466" t="s">
        <v>322</v>
      </c>
      <c r="N6" s="466" t="s">
        <v>323</v>
      </c>
      <c r="O6" s="433"/>
      <c r="P6" s="433"/>
      <c r="Q6" s="433"/>
      <c r="R6" s="124" t="s">
        <v>289</v>
      </c>
      <c r="S6" s="124" t="s">
        <v>207</v>
      </c>
      <c r="T6" s="124" t="s">
        <v>206</v>
      </c>
      <c r="U6" s="124" t="s">
        <v>207</v>
      </c>
      <c r="V6" s="124" t="s">
        <v>208</v>
      </c>
      <c r="W6" s="124" t="s">
        <v>209</v>
      </c>
      <c r="X6" s="124" t="s">
        <v>206</v>
      </c>
      <c r="Y6" s="124" t="s">
        <v>210</v>
      </c>
      <c r="Z6" s="264"/>
      <c r="AA6" s="264"/>
    </row>
    <row r="7" spans="1:27" s="111" customFormat="1" ht="80.25" customHeight="1" x14ac:dyDescent="0.25">
      <c r="A7" s="434"/>
      <c r="B7" s="437"/>
      <c r="C7" s="290" t="s">
        <v>290</v>
      </c>
      <c r="D7" s="291" t="s">
        <v>291</v>
      </c>
      <c r="E7" s="290" t="s">
        <v>292</v>
      </c>
      <c r="F7" s="265"/>
      <c r="G7" s="434"/>
      <c r="H7" s="434"/>
      <c r="I7" s="434"/>
      <c r="J7" s="467"/>
      <c r="K7" s="467"/>
      <c r="L7" s="467"/>
      <c r="M7" s="467"/>
      <c r="N7" s="467"/>
      <c r="O7" s="434"/>
      <c r="P7" s="434"/>
      <c r="Q7" s="434"/>
      <c r="R7" s="124">
        <v>17</v>
      </c>
      <c r="S7" s="124">
        <v>22</v>
      </c>
      <c r="T7" s="124">
        <v>16</v>
      </c>
      <c r="U7" s="124">
        <v>19</v>
      </c>
      <c r="V7" s="124">
        <v>16</v>
      </c>
      <c r="W7" s="124">
        <v>12</v>
      </c>
      <c r="X7" s="124">
        <v>16</v>
      </c>
      <c r="Y7" s="124">
        <v>5</v>
      </c>
      <c r="Z7" s="264"/>
      <c r="AA7" s="264"/>
    </row>
    <row r="8" spans="1:27" s="111" customFormat="1" x14ac:dyDescent="0.25">
      <c r="A8" s="42">
        <v>1</v>
      </c>
      <c r="B8" s="42">
        <v>2</v>
      </c>
      <c r="C8" s="42">
        <v>3</v>
      </c>
      <c r="D8" s="42">
        <v>4</v>
      </c>
      <c r="E8" s="42">
        <v>5</v>
      </c>
      <c r="F8" s="42">
        <v>6</v>
      </c>
      <c r="G8" s="42">
        <v>7</v>
      </c>
      <c r="H8" s="42">
        <v>8</v>
      </c>
      <c r="I8" s="42">
        <v>9</v>
      </c>
      <c r="J8" s="42">
        <v>10</v>
      </c>
      <c r="K8" s="42">
        <v>11</v>
      </c>
      <c r="L8" s="42"/>
      <c r="M8" s="42"/>
      <c r="N8" s="42"/>
      <c r="O8" s="42"/>
      <c r="P8" s="42"/>
      <c r="Q8" s="214"/>
      <c r="R8" s="214">
        <v>12</v>
      </c>
      <c r="S8" s="214">
        <v>13</v>
      </c>
      <c r="T8" s="214">
        <v>14</v>
      </c>
      <c r="U8" s="214">
        <v>15</v>
      </c>
      <c r="V8" s="214">
        <v>16</v>
      </c>
      <c r="W8" s="214">
        <v>17</v>
      </c>
      <c r="X8" s="214">
        <v>18</v>
      </c>
      <c r="Y8" s="214">
        <v>19</v>
      </c>
      <c r="Z8" s="135"/>
      <c r="AA8" s="135"/>
    </row>
    <row r="9" spans="1:27" s="282" customFormat="1" x14ac:dyDescent="0.25">
      <c r="A9" s="277" t="s">
        <v>30</v>
      </c>
      <c r="B9" s="278" t="s">
        <v>31</v>
      </c>
      <c r="C9" s="279">
        <f>C10</f>
        <v>1</v>
      </c>
      <c r="D9" s="279">
        <f t="shared" ref="D9:E9" si="0">D10</f>
        <v>10</v>
      </c>
      <c r="E9" s="279">
        <f t="shared" si="0"/>
        <v>4</v>
      </c>
      <c r="F9" s="280" t="s">
        <v>392</v>
      </c>
      <c r="G9" s="277">
        <f>G10</f>
        <v>1476</v>
      </c>
      <c r="H9" s="277">
        <f>H10</f>
        <v>0</v>
      </c>
      <c r="I9" s="277">
        <f>I10</f>
        <v>1404</v>
      </c>
      <c r="J9" s="277">
        <f t="shared" ref="J9:Q9" si="1">J10</f>
        <v>663</v>
      </c>
      <c r="K9" s="277">
        <f t="shared" si="1"/>
        <v>0</v>
      </c>
      <c r="L9" s="277">
        <f t="shared" si="1"/>
        <v>0</v>
      </c>
      <c r="M9" s="277">
        <f t="shared" si="1"/>
        <v>0</v>
      </c>
      <c r="N9" s="277">
        <f t="shared" si="1"/>
        <v>0</v>
      </c>
      <c r="O9" s="277">
        <f t="shared" si="1"/>
        <v>0</v>
      </c>
      <c r="P9" s="277">
        <f t="shared" si="1"/>
        <v>0</v>
      </c>
      <c r="Q9" s="277">
        <f t="shared" si="1"/>
        <v>0</v>
      </c>
      <c r="R9" s="277">
        <f>R10</f>
        <v>612</v>
      </c>
      <c r="S9" s="277">
        <f t="shared" ref="S9:Y9" si="2">S10</f>
        <v>792</v>
      </c>
      <c r="T9" s="277">
        <f t="shared" si="2"/>
        <v>0</v>
      </c>
      <c r="U9" s="277">
        <f t="shared" si="2"/>
        <v>0</v>
      </c>
      <c r="V9" s="277">
        <f t="shared" si="2"/>
        <v>0</v>
      </c>
      <c r="W9" s="277">
        <f t="shared" si="2"/>
        <v>0</v>
      </c>
      <c r="X9" s="277">
        <f t="shared" si="2"/>
        <v>0</v>
      </c>
      <c r="Y9" s="277">
        <f t="shared" si="2"/>
        <v>0</v>
      </c>
      <c r="Z9" s="281"/>
      <c r="AA9" s="281"/>
    </row>
    <row r="10" spans="1:27" s="276" customFormat="1" ht="30" x14ac:dyDescent="0.25">
      <c r="A10" s="147" t="s">
        <v>32</v>
      </c>
      <c r="B10" s="185" t="s">
        <v>224</v>
      </c>
      <c r="C10" s="185">
        <v>1</v>
      </c>
      <c r="D10" s="185">
        <v>10</v>
      </c>
      <c r="E10" s="185">
        <v>4</v>
      </c>
      <c r="F10" s="149" t="s">
        <v>393</v>
      </c>
      <c r="G10" s="147">
        <f>SUM(G11:G24)</f>
        <v>1476</v>
      </c>
      <c r="H10" s="147">
        <f t="shared" ref="H10:N10" si="3">H11+H12+H13+H14+H15+H16+H17+H18</f>
        <v>0</v>
      </c>
      <c r="I10" s="147">
        <f>SUM(I11:I24)</f>
        <v>1404</v>
      </c>
      <c r="J10" s="147">
        <f>SUM(J11:J24)</f>
        <v>663</v>
      </c>
      <c r="K10" s="147">
        <f t="shared" si="3"/>
        <v>0</v>
      </c>
      <c r="L10" s="147">
        <f t="shared" si="3"/>
        <v>0</v>
      </c>
      <c r="M10" s="147">
        <f t="shared" si="3"/>
        <v>0</v>
      </c>
      <c r="N10" s="147">
        <f t="shared" si="3"/>
        <v>0</v>
      </c>
      <c r="O10" s="147">
        <f t="shared" ref="O10:Q10" si="4">SUM(O11:O17)</f>
        <v>0</v>
      </c>
      <c r="P10" s="147">
        <f t="shared" si="4"/>
        <v>0</v>
      </c>
      <c r="Q10" s="147">
        <f t="shared" si="4"/>
        <v>0</v>
      </c>
      <c r="R10" s="147">
        <f>SUM(R11:R24)</f>
        <v>612</v>
      </c>
      <c r="S10" s="147">
        <f>SUM(S11:S24)</f>
        <v>792</v>
      </c>
      <c r="T10" s="147">
        <f>SUM(T11:T18)</f>
        <v>0</v>
      </c>
      <c r="U10" s="147">
        <f t="shared" ref="U10:Y10" si="5">SUM(U11:U17)</f>
        <v>0</v>
      </c>
      <c r="V10" s="147">
        <f t="shared" si="5"/>
        <v>0</v>
      </c>
      <c r="W10" s="147">
        <f t="shared" si="5"/>
        <v>0</v>
      </c>
      <c r="X10" s="147">
        <f t="shared" si="5"/>
        <v>0</v>
      </c>
      <c r="Y10" s="147">
        <f t="shared" si="5"/>
        <v>0</v>
      </c>
      <c r="Z10" s="283"/>
      <c r="AA10" s="283"/>
    </row>
    <row r="11" spans="1:27" s="111" customFormat="1" x14ac:dyDescent="0.25">
      <c r="A11" s="266" t="s">
        <v>222</v>
      </c>
      <c r="B11" s="267" t="s">
        <v>238</v>
      </c>
      <c r="C11" s="124"/>
      <c r="D11" s="124">
        <v>2</v>
      </c>
      <c r="F11" s="268" t="s">
        <v>332</v>
      </c>
      <c r="G11" s="269">
        <f>I11+H11</f>
        <v>108</v>
      </c>
      <c r="H11" s="270"/>
      <c r="I11" s="270">
        <f>R11+S11</f>
        <v>108</v>
      </c>
      <c r="J11" s="270">
        <v>34</v>
      </c>
      <c r="K11" s="270"/>
      <c r="L11" s="191"/>
      <c r="M11" s="191"/>
      <c r="N11" s="191"/>
      <c r="O11" s="114"/>
      <c r="P11" s="114"/>
      <c r="Q11" s="114"/>
      <c r="R11" s="270">
        <v>51</v>
      </c>
      <c r="S11" s="270">
        <v>57</v>
      </c>
      <c r="T11" s="42"/>
      <c r="U11" s="42"/>
      <c r="V11" s="42"/>
      <c r="W11" s="42"/>
      <c r="X11" s="11"/>
      <c r="Y11" s="11"/>
      <c r="Z11" s="137"/>
      <c r="AA11" s="137"/>
    </row>
    <row r="12" spans="1:27" s="111" customFormat="1" x14ac:dyDescent="0.25">
      <c r="A12" s="266" t="s">
        <v>223</v>
      </c>
      <c r="B12" s="267" t="s">
        <v>239</v>
      </c>
      <c r="C12" s="124"/>
      <c r="D12" s="124">
        <v>2</v>
      </c>
      <c r="E12" s="124"/>
      <c r="F12" s="271" t="s">
        <v>40</v>
      </c>
      <c r="G12" s="269">
        <f t="shared" ref="G12:G24" si="6">I12+H12</f>
        <v>108</v>
      </c>
      <c r="H12" s="270"/>
      <c r="I12" s="270">
        <f t="shared" ref="I12:I24" si="7">R12+S12</f>
        <v>108</v>
      </c>
      <c r="J12" s="270">
        <v>54</v>
      </c>
      <c r="K12" s="270"/>
      <c r="L12" s="191"/>
      <c r="M12" s="191"/>
      <c r="N12" s="191"/>
      <c r="O12" s="114"/>
      <c r="P12" s="114"/>
      <c r="Q12" s="114"/>
      <c r="R12" s="270">
        <v>51</v>
      </c>
      <c r="S12" s="270">
        <v>57</v>
      </c>
      <c r="T12" s="42"/>
      <c r="U12" s="42"/>
      <c r="V12" s="42"/>
      <c r="W12" s="42"/>
      <c r="X12" s="11"/>
      <c r="Y12" s="11"/>
      <c r="Z12" s="137"/>
      <c r="AA12" s="137"/>
    </row>
    <row r="13" spans="1:27" s="111" customFormat="1" x14ac:dyDescent="0.25">
      <c r="A13" s="10" t="s">
        <v>381</v>
      </c>
      <c r="B13" s="267" t="s">
        <v>34</v>
      </c>
      <c r="C13" s="124"/>
      <c r="E13" s="124">
        <v>2</v>
      </c>
      <c r="F13" s="271" t="s">
        <v>293</v>
      </c>
      <c r="G13" s="269">
        <v>136</v>
      </c>
      <c r="H13" s="42"/>
      <c r="I13" s="270">
        <f t="shared" si="7"/>
        <v>118</v>
      </c>
      <c r="J13" s="42">
        <v>46</v>
      </c>
      <c r="K13" s="42"/>
      <c r="L13" s="191"/>
      <c r="M13" s="191"/>
      <c r="N13" s="191"/>
      <c r="O13" s="114"/>
      <c r="P13" s="114"/>
      <c r="Q13" s="114"/>
      <c r="R13" s="42">
        <v>51</v>
      </c>
      <c r="S13" s="42">
        <v>67</v>
      </c>
      <c r="T13" s="42"/>
      <c r="U13" s="42"/>
      <c r="V13" s="42"/>
      <c r="W13" s="42"/>
      <c r="X13" s="11"/>
      <c r="Y13" s="11"/>
      <c r="Z13" s="137"/>
      <c r="AA13" s="137"/>
    </row>
    <row r="14" spans="1:27" s="111" customFormat="1" x14ac:dyDescent="0.25">
      <c r="A14" s="10" t="s">
        <v>382</v>
      </c>
      <c r="B14" s="272" t="s">
        <v>380</v>
      </c>
      <c r="C14" s="124"/>
      <c r="D14" s="124">
        <v>2</v>
      </c>
      <c r="F14" s="271" t="s">
        <v>40</v>
      </c>
      <c r="G14" s="269">
        <f t="shared" si="6"/>
        <v>72</v>
      </c>
      <c r="H14" s="214"/>
      <c r="I14" s="270">
        <f t="shared" si="7"/>
        <v>72</v>
      </c>
      <c r="J14" s="214">
        <v>34</v>
      </c>
      <c r="K14" s="214"/>
      <c r="L14" s="191"/>
      <c r="M14" s="191"/>
      <c r="N14" s="191"/>
      <c r="O14" s="114"/>
      <c r="P14" s="114"/>
      <c r="Q14" s="114"/>
      <c r="R14" s="214"/>
      <c r="S14" s="273">
        <v>72</v>
      </c>
      <c r="T14" s="42"/>
      <c r="U14" s="42"/>
      <c r="V14" s="42"/>
      <c r="W14" s="42"/>
      <c r="X14" s="11"/>
      <c r="Y14" s="11"/>
      <c r="Z14" s="137"/>
      <c r="AA14" s="137"/>
    </row>
    <row r="15" spans="1:27" s="111" customFormat="1" x14ac:dyDescent="0.25">
      <c r="A15" s="10" t="s">
        <v>225</v>
      </c>
      <c r="B15" s="274" t="s">
        <v>379</v>
      </c>
      <c r="C15" s="42"/>
      <c r="D15" s="42">
        <v>1</v>
      </c>
      <c r="E15" s="42"/>
      <c r="F15" s="271" t="s">
        <v>306</v>
      </c>
      <c r="G15" s="269">
        <f t="shared" si="6"/>
        <v>72</v>
      </c>
      <c r="H15" s="42"/>
      <c r="I15" s="270">
        <f t="shared" si="7"/>
        <v>72</v>
      </c>
      <c r="J15" s="42">
        <v>28</v>
      </c>
      <c r="K15" s="42"/>
      <c r="L15" s="191"/>
      <c r="M15" s="191"/>
      <c r="N15" s="191"/>
      <c r="O15" s="114"/>
      <c r="P15" s="114"/>
      <c r="Q15" s="114"/>
      <c r="R15" s="42">
        <v>72</v>
      </c>
      <c r="S15" s="42"/>
      <c r="T15" s="42"/>
      <c r="U15" s="42"/>
      <c r="V15" s="42"/>
      <c r="W15" s="42"/>
      <c r="X15" s="11"/>
      <c r="Y15" s="11"/>
      <c r="Z15" s="137"/>
      <c r="AA15" s="137"/>
    </row>
    <row r="16" spans="1:27" s="111" customFormat="1" x14ac:dyDescent="0.25">
      <c r="A16" s="10" t="s">
        <v>226</v>
      </c>
      <c r="B16" s="272" t="s">
        <v>33</v>
      </c>
      <c r="C16" s="42">
        <v>1</v>
      </c>
      <c r="D16" s="42">
        <v>2</v>
      </c>
      <c r="E16" s="42"/>
      <c r="F16" s="271" t="s">
        <v>391</v>
      </c>
      <c r="G16" s="269">
        <f t="shared" si="6"/>
        <v>117</v>
      </c>
      <c r="H16" s="42"/>
      <c r="I16" s="270">
        <f t="shared" si="7"/>
        <v>117</v>
      </c>
      <c r="J16" s="42">
        <v>115</v>
      </c>
      <c r="K16" s="42"/>
      <c r="L16" s="191"/>
      <c r="M16" s="191"/>
      <c r="N16" s="191"/>
      <c r="O16" s="114"/>
      <c r="P16" s="114"/>
      <c r="Q16" s="114"/>
      <c r="R16" s="42">
        <v>51</v>
      </c>
      <c r="S16" s="42">
        <v>66</v>
      </c>
      <c r="T16" s="42"/>
      <c r="U16" s="42"/>
      <c r="V16" s="42"/>
      <c r="W16" s="42"/>
      <c r="X16" s="11"/>
      <c r="Y16" s="11"/>
      <c r="Z16" s="137"/>
      <c r="AA16" s="137"/>
    </row>
    <row r="17" spans="1:48" s="111" customFormat="1" ht="15.75" customHeight="1" x14ac:dyDescent="0.25">
      <c r="A17" s="10" t="s">
        <v>227</v>
      </c>
      <c r="B17" s="274" t="s">
        <v>37</v>
      </c>
      <c r="C17" s="124"/>
      <c r="D17" s="10"/>
      <c r="E17" s="124">
        <v>2</v>
      </c>
      <c r="F17" s="244" t="s">
        <v>293</v>
      </c>
      <c r="G17" s="269">
        <v>269</v>
      </c>
      <c r="H17" s="42"/>
      <c r="I17" s="270">
        <f t="shared" si="7"/>
        <v>251</v>
      </c>
      <c r="J17" s="109">
        <v>76</v>
      </c>
      <c r="K17" s="109"/>
      <c r="L17" s="191"/>
      <c r="M17" s="191"/>
      <c r="N17" s="191"/>
      <c r="O17" s="114"/>
      <c r="P17" s="114"/>
      <c r="Q17" s="114"/>
      <c r="R17" s="109">
        <v>94</v>
      </c>
      <c r="S17" s="109">
        <v>157</v>
      </c>
      <c r="T17" s="42"/>
      <c r="U17" s="42"/>
      <c r="V17" s="42"/>
      <c r="W17" s="42"/>
      <c r="X17" s="11"/>
      <c r="Y17" s="11"/>
      <c r="Z17" s="137"/>
      <c r="AA17" s="137"/>
    </row>
    <row r="18" spans="1:48" s="111" customFormat="1" ht="17.25" customHeight="1" x14ac:dyDescent="0.25">
      <c r="A18" s="10" t="s">
        <v>228</v>
      </c>
      <c r="B18" s="267" t="s">
        <v>383</v>
      </c>
      <c r="C18" s="124"/>
      <c r="D18" s="10"/>
      <c r="E18" s="124">
        <v>2</v>
      </c>
      <c r="F18" s="244" t="s">
        <v>293</v>
      </c>
      <c r="G18" s="269">
        <v>135</v>
      </c>
      <c r="H18" s="42"/>
      <c r="I18" s="270">
        <f t="shared" si="7"/>
        <v>117</v>
      </c>
      <c r="J18" s="109">
        <v>80</v>
      </c>
      <c r="K18" s="109"/>
      <c r="L18" s="191"/>
      <c r="M18" s="191"/>
      <c r="N18" s="191"/>
      <c r="O18" s="114"/>
      <c r="P18" s="114"/>
      <c r="Q18" s="114"/>
      <c r="R18" s="109">
        <v>51</v>
      </c>
      <c r="S18" s="109">
        <v>66</v>
      </c>
      <c r="T18" s="42"/>
      <c r="U18" s="42"/>
      <c r="V18" s="42"/>
      <c r="W18" s="42"/>
      <c r="X18" s="11"/>
      <c r="Y18" s="11"/>
      <c r="Z18" s="137"/>
      <c r="AA18" s="137"/>
    </row>
    <row r="19" spans="1:48" s="111" customFormat="1" x14ac:dyDescent="0.25">
      <c r="A19" s="10" t="s">
        <v>376</v>
      </c>
      <c r="B19" s="267" t="s">
        <v>36</v>
      </c>
      <c r="C19" s="124"/>
      <c r="D19" s="124">
        <v>1</v>
      </c>
      <c r="E19" s="10"/>
      <c r="F19" s="271" t="s">
        <v>39</v>
      </c>
      <c r="G19" s="269">
        <f t="shared" si="6"/>
        <v>72</v>
      </c>
      <c r="H19" s="214"/>
      <c r="I19" s="270">
        <f t="shared" si="7"/>
        <v>72</v>
      </c>
      <c r="J19" s="275">
        <v>42</v>
      </c>
      <c r="K19" s="275"/>
      <c r="L19" s="191"/>
      <c r="M19" s="191"/>
      <c r="N19" s="191"/>
      <c r="O19" s="114"/>
      <c r="P19" s="114"/>
      <c r="Q19" s="114"/>
      <c r="R19" s="275">
        <v>72</v>
      </c>
      <c r="S19" s="275"/>
      <c r="T19" s="275"/>
      <c r="U19" s="214"/>
      <c r="V19" s="214"/>
      <c r="W19" s="214"/>
      <c r="X19" s="41"/>
      <c r="Y19" s="41"/>
      <c r="Z19" s="137"/>
      <c r="AA19" s="137"/>
    </row>
    <row r="20" spans="1:48" s="111" customFormat="1" x14ac:dyDescent="0.25">
      <c r="A20" s="10" t="s">
        <v>230</v>
      </c>
      <c r="B20" s="10" t="s">
        <v>402</v>
      </c>
      <c r="C20" s="124"/>
      <c r="D20" s="124">
        <v>2</v>
      </c>
      <c r="E20" s="10"/>
      <c r="F20" s="271" t="s">
        <v>39</v>
      </c>
      <c r="G20" s="269">
        <f t="shared" si="6"/>
        <v>72</v>
      </c>
      <c r="H20" s="214"/>
      <c r="I20" s="270">
        <f t="shared" si="7"/>
        <v>72</v>
      </c>
      <c r="J20" s="275">
        <v>58</v>
      </c>
      <c r="K20" s="275"/>
      <c r="L20" s="191"/>
      <c r="M20" s="191"/>
      <c r="N20" s="191"/>
      <c r="O20" s="114"/>
      <c r="P20" s="114"/>
      <c r="Q20" s="114"/>
      <c r="R20" s="275"/>
      <c r="S20" s="275">
        <v>72</v>
      </c>
      <c r="T20" s="275"/>
      <c r="U20" s="214"/>
      <c r="V20" s="214"/>
      <c r="W20" s="214"/>
      <c r="X20" s="41"/>
      <c r="Y20" s="41"/>
      <c r="Z20" s="137"/>
      <c r="AA20" s="137"/>
    </row>
    <row r="21" spans="1:48" s="111" customFormat="1" x14ac:dyDescent="0.25">
      <c r="A21" s="10" t="s">
        <v>377</v>
      </c>
      <c r="B21" s="267" t="s">
        <v>38</v>
      </c>
      <c r="C21" s="124"/>
      <c r="E21" s="124">
        <v>2</v>
      </c>
      <c r="F21" s="271" t="s">
        <v>68</v>
      </c>
      <c r="G21" s="269">
        <v>139</v>
      </c>
      <c r="H21" s="214"/>
      <c r="I21" s="270">
        <f t="shared" si="7"/>
        <v>121</v>
      </c>
      <c r="J21" s="275">
        <v>38</v>
      </c>
      <c r="K21" s="275"/>
      <c r="L21" s="191"/>
      <c r="M21" s="191"/>
      <c r="N21" s="191"/>
      <c r="O21" s="114"/>
      <c r="P21" s="114"/>
      <c r="Q21" s="114"/>
      <c r="R21" s="275">
        <v>51</v>
      </c>
      <c r="S21" s="275">
        <v>70</v>
      </c>
      <c r="T21" s="275"/>
      <c r="U21" s="284"/>
      <c r="V21" s="284"/>
      <c r="W21" s="284"/>
      <c r="X21" s="41"/>
      <c r="Y21" s="41"/>
      <c r="Z21" s="285"/>
      <c r="AA21" s="285"/>
    </row>
    <row r="22" spans="1:48" s="111" customFormat="1" x14ac:dyDescent="0.25">
      <c r="A22" s="10" t="s">
        <v>386</v>
      </c>
      <c r="B22" s="267" t="s">
        <v>229</v>
      </c>
      <c r="C22" s="124"/>
      <c r="D22" s="124">
        <v>2</v>
      </c>
      <c r="E22" s="124"/>
      <c r="F22" s="271" t="s">
        <v>90</v>
      </c>
      <c r="G22" s="269">
        <f t="shared" si="6"/>
        <v>72</v>
      </c>
      <c r="H22" s="284"/>
      <c r="I22" s="270">
        <f t="shared" si="7"/>
        <v>72</v>
      </c>
      <c r="J22" s="275">
        <v>38</v>
      </c>
      <c r="K22" s="275"/>
      <c r="L22" s="191"/>
      <c r="M22" s="191"/>
      <c r="N22" s="191"/>
      <c r="O22" s="114"/>
      <c r="P22" s="114"/>
      <c r="Q22" s="114"/>
      <c r="R22" s="275">
        <v>34</v>
      </c>
      <c r="S22" s="275">
        <v>38</v>
      </c>
      <c r="T22" s="275"/>
      <c r="U22" s="284"/>
      <c r="V22" s="284"/>
      <c r="W22" s="284"/>
      <c r="X22" s="41"/>
      <c r="Y22" s="41"/>
      <c r="Z22" s="285"/>
      <c r="AA22" s="285"/>
    </row>
    <row r="23" spans="1:48" s="111" customFormat="1" x14ac:dyDescent="0.25">
      <c r="A23" s="10" t="s">
        <v>385</v>
      </c>
      <c r="B23" s="267" t="s">
        <v>35</v>
      </c>
      <c r="C23" s="10"/>
      <c r="D23" s="10">
        <v>2</v>
      </c>
      <c r="E23" s="10"/>
      <c r="F23" s="271" t="s">
        <v>90</v>
      </c>
      <c r="G23" s="269">
        <f t="shared" si="6"/>
        <v>72</v>
      </c>
      <c r="H23" s="10"/>
      <c r="I23" s="270">
        <f t="shared" si="7"/>
        <v>72</v>
      </c>
      <c r="J23" s="10">
        <v>20</v>
      </c>
      <c r="K23" s="275"/>
      <c r="L23" s="191"/>
      <c r="M23" s="191"/>
      <c r="N23" s="191"/>
      <c r="O23" s="114"/>
      <c r="P23" s="114"/>
      <c r="Q23" s="114"/>
      <c r="R23" s="275">
        <v>34</v>
      </c>
      <c r="S23" s="275">
        <v>38</v>
      </c>
      <c r="T23" s="275"/>
      <c r="U23" s="214"/>
      <c r="V23" s="214"/>
      <c r="W23" s="214"/>
      <c r="X23" s="214"/>
      <c r="Y23" s="214"/>
      <c r="Z23" s="136"/>
      <c r="AA23" s="136"/>
    </row>
    <row r="24" spans="1:48" s="111" customFormat="1" x14ac:dyDescent="0.25">
      <c r="A24" s="10" t="s">
        <v>387</v>
      </c>
      <c r="B24" s="267" t="s">
        <v>384</v>
      </c>
      <c r="C24" s="10"/>
      <c r="D24" s="10">
        <v>2</v>
      </c>
      <c r="E24" s="10"/>
      <c r="F24" s="288" t="s">
        <v>39</v>
      </c>
      <c r="G24" s="269">
        <f t="shared" si="6"/>
        <v>32</v>
      </c>
      <c r="H24" s="10"/>
      <c r="I24" s="270">
        <f t="shared" si="7"/>
        <v>32</v>
      </c>
      <c r="J24" s="10"/>
      <c r="K24" s="275"/>
      <c r="L24" s="191"/>
      <c r="M24" s="191"/>
      <c r="N24" s="191"/>
      <c r="O24" s="114"/>
      <c r="P24" s="114"/>
      <c r="Q24" s="114"/>
      <c r="R24" s="275"/>
      <c r="S24" s="275">
        <v>32</v>
      </c>
      <c r="T24" s="275"/>
      <c r="U24" s="214"/>
      <c r="V24" s="214"/>
      <c r="W24" s="214"/>
      <c r="X24" s="214"/>
      <c r="Y24" s="214"/>
      <c r="Z24" s="136"/>
      <c r="AA24" s="136"/>
    </row>
    <row r="25" spans="1:48" s="107" customFormat="1" ht="30" x14ac:dyDescent="0.25">
      <c r="A25" s="286" t="s">
        <v>43</v>
      </c>
      <c r="B25" s="287" t="s">
        <v>346</v>
      </c>
      <c r="C25" s="184">
        <v>6</v>
      </c>
      <c r="D25" s="184">
        <v>4</v>
      </c>
      <c r="E25" s="184">
        <v>0</v>
      </c>
      <c r="F25" s="140" t="s">
        <v>394</v>
      </c>
      <c r="G25" s="286">
        <f>SUM(G26:G29)</f>
        <v>648</v>
      </c>
      <c r="H25" s="286">
        <f t="shared" ref="H25:Y25" si="8">SUM(H26:H29)</f>
        <v>216</v>
      </c>
      <c r="I25" s="286">
        <f t="shared" si="8"/>
        <v>432</v>
      </c>
      <c r="J25" s="286">
        <f t="shared" si="8"/>
        <v>414</v>
      </c>
      <c r="K25" s="138">
        <f t="shared" si="8"/>
        <v>0</v>
      </c>
      <c r="L25" s="138">
        <f>SUM(L26:L29)</f>
        <v>648</v>
      </c>
      <c r="M25" s="138">
        <f t="shared" ref="M25:Q25" si="9">SUM(M26:M29)</f>
        <v>432</v>
      </c>
      <c r="N25" s="138">
        <f t="shared" si="9"/>
        <v>414</v>
      </c>
      <c r="O25" s="138">
        <f t="shared" si="9"/>
        <v>0</v>
      </c>
      <c r="P25" s="138">
        <f t="shared" si="9"/>
        <v>0</v>
      </c>
      <c r="Q25" s="138">
        <f t="shared" si="9"/>
        <v>0</v>
      </c>
      <c r="R25" s="138">
        <f t="shared" si="8"/>
        <v>0</v>
      </c>
      <c r="S25" s="138">
        <f t="shared" si="8"/>
        <v>0</v>
      </c>
      <c r="T25" s="138">
        <f t="shared" si="8"/>
        <v>64</v>
      </c>
      <c r="U25" s="138">
        <f t="shared" si="8"/>
        <v>76</v>
      </c>
      <c r="V25" s="138">
        <f t="shared" si="8"/>
        <v>160</v>
      </c>
      <c r="W25" s="138">
        <f t="shared" si="8"/>
        <v>48</v>
      </c>
      <c r="X25" s="138">
        <f t="shared" si="8"/>
        <v>64</v>
      </c>
      <c r="Y25" s="138">
        <f t="shared" si="8"/>
        <v>20</v>
      </c>
      <c r="Z25" s="135"/>
      <c r="AA25" s="135"/>
      <c r="AB25" s="111"/>
      <c r="AC25" s="111"/>
      <c r="AD25" s="111"/>
      <c r="AE25" s="111"/>
      <c r="AF25" s="111"/>
      <c r="AG25" s="111"/>
      <c r="AH25" s="111"/>
      <c r="AI25" s="111"/>
      <c r="AJ25" s="111"/>
      <c r="AK25" s="111"/>
      <c r="AL25" s="111"/>
      <c r="AM25" s="111"/>
      <c r="AN25" s="111"/>
      <c r="AO25" s="111"/>
      <c r="AP25" s="111"/>
      <c r="AQ25" s="111"/>
      <c r="AR25" s="111"/>
      <c r="AS25" s="111"/>
      <c r="AT25" s="111"/>
      <c r="AU25" s="111"/>
      <c r="AV25" s="111"/>
    </row>
    <row r="26" spans="1:48" x14ac:dyDescent="0.25">
      <c r="A26" s="211" t="s">
        <v>44</v>
      </c>
      <c r="B26" s="16" t="s">
        <v>212</v>
      </c>
      <c r="C26" s="183"/>
      <c r="D26" s="183">
        <v>5</v>
      </c>
      <c r="E26" s="183"/>
      <c r="F26" s="118" t="s">
        <v>39</v>
      </c>
      <c r="G26" s="118">
        <f>H26+I26</f>
        <v>60</v>
      </c>
      <c r="H26" s="118">
        <v>12</v>
      </c>
      <c r="I26" s="118">
        <f>R26+S26+T26+U26+V26+W26+X26+Y26</f>
        <v>48</v>
      </c>
      <c r="J26" s="118">
        <v>34</v>
      </c>
      <c r="K26" s="7"/>
      <c r="L26" s="191">
        <v>60</v>
      </c>
      <c r="M26" s="191">
        <v>48</v>
      </c>
      <c r="N26" s="191">
        <v>34</v>
      </c>
      <c r="O26" s="114">
        <f>G26-L26</f>
        <v>0</v>
      </c>
      <c r="P26" s="114">
        <f>M26-I26</f>
        <v>0</v>
      </c>
      <c r="Q26" s="114">
        <f>J26-N26</f>
        <v>0</v>
      </c>
      <c r="R26" s="10"/>
      <c r="S26" s="10"/>
      <c r="T26" s="122"/>
      <c r="U26" s="213"/>
      <c r="V26" s="214">
        <v>48</v>
      </c>
      <c r="W26" s="214"/>
      <c r="X26" s="213"/>
      <c r="Y26" s="213"/>
      <c r="Z26" s="135"/>
      <c r="AA26" s="135"/>
      <c r="AB26" s="111"/>
      <c r="AC26" s="111"/>
      <c r="AD26" s="111"/>
      <c r="AE26" s="111"/>
      <c r="AF26" s="111"/>
      <c r="AG26" s="111"/>
      <c r="AH26" s="111"/>
      <c r="AI26" s="111"/>
      <c r="AJ26" s="111"/>
      <c r="AK26" s="111"/>
      <c r="AL26" s="111"/>
      <c r="AM26" s="111"/>
      <c r="AN26" s="111"/>
      <c r="AO26" s="111"/>
      <c r="AP26" s="111"/>
      <c r="AQ26" s="111"/>
      <c r="AR26" s="111"/>
      <c r="AS26" s="111"/>
      <c r="AT26" s="111"/>
      <c r="AU26" s="111"/>
      <c r="AV26" s="111"/>
    </row>
    <row r="27" spans="1:48" x14ac:dyDescent="0.25">
      <c r="A27" s="211" t="s">
        <v>72</v>
      </c>
      <c r="B27" s="16" t="s">
        <v>34</v>
      </c>
      <c r="C27" s="183"/>
      <c r="D27" s="183">
        <v>5</v>
      </c>
      <c r="E27" s="183"/>
      <c r="F27" s="118" t="s">
        <v>39</v>
      </c>
      <c r="G27" s="118">
        <f t="shared" ref="G27:G29" si="10">H27+I27</f>
        <v>60</v>
      </c>
      <c r="H27" s="118">
        <v>12</v>
      </c>
      <c r="I27" s="118">
        <f t="shared" ref="I27:I29" si="11">R27+S27+T27+U27+V27+W27+X27+Y27</f>
        <v>48</v>
      </c>
      <c r="J27" s="118">
        <v>44</v>
      </c>
      <c r="K27" s="7"/>
      <c r="L27" s="191">
        <v>60</v>
      </c>
      <c r="M27" s="191">
        <v>48</v>
      </c>
      <c r="N27" s="191">
        <v>44</v>
      </c>
      <c r="O27" s="114">
        <f t="shared" ref="O27:O29" si="12">G27-L27</f>
        <v>0</v>
      </c>
      <c r="P27" s="114">
        <f t="shared" ref="P27:P29" si="13">M27-I27</f>
        <v>0</v>
      </c>
      <c r="Q27" s="114">
        <f t="shared" ref="Q27:Q29" si="14">J27-N27</f>
        <v>0</v>
      </c>
      <c r="R27" s="10"/>
      <c r="S27" s="10"/>
      <c r="T27" s="122"/>
      <c r="U27" s="213"/>
      <c r="V27" s="214">
        <v>48</v>
      </c>
      <c r="W27" s="214"/>
      <c r="X27" s="213"/>
      <c r="Y27" s="213"/>
      <c r="Z27" s="135"/>
      <c r="AA27" s="135"/>
      <c r="AB27" s="111"/>
      <c r="AC27" s="111"/>
      <c r="AD27" s="111"/>
      <c r="AE27" s="111"/>
      <c r="AF27" s="111"/>
      <c r="AG27" s="111"/>
      <c r="AH27" s="111"/>
      <c r="AI27" s="111"/>
      <c r="AJ27" s="111"/>
      <c r="AK27" s="111"/>
      <c r="AL27" s="111"/>
      <c r="AM27" s="111"/>
      <c r="AN27" s="111"/>
      <c r="AO27" s="111"/>
      <c r="AP27" s="111"/>
      <c r="AQ27" s="111"/>
      <c r="AR27" s="111"/>
      <c r="AS27" s="111"/>
      <c r="AT27" s="111"/>
      <c r="AU27" s="111"/>
      <c r="AV27" s="111"/>
    </row>
    <row r="28" spans="1:48" x14ac:dyDescent="0.25">
      <c r="A28" s="211" t="s">
        <v>73</v>
      </c>
      <c r="B28" s="16" t="s">
        <v>33</v>
      </c>
      <c r="C28" s="183">
        <v>4</v>
      </c>
      <c r="D28" s="183">
        <v>8</v>
      </c>
      <c r="E28" s="183"/>
      <c r="F28" s="30" t="s">
        <v>334</v>
      </c>
      <c r="G28" s="118">
        <f t="shared" si="10"/>
        <v>192</v>
      </c>
      <c r="H28" s="118">
        <v>24</v>
      </c>
      <c r="I28" s="118">
        <f t="shared" si="11"/>
        <v>168</v>
      </c>
      <c r="J28" s="118">
        <v>168</v>
      </c>
      <c r="K28" s="7"/>
      <c r="L28" s="191">
        <v>192</v>
      </c>
      <c r="M28" s="191">
        <v>168</v>
      </c>
      <c r="N28" s="191">
        <v>168</v>
      </c>
      <c r="O28" s="114">
        <f t="shared" si="12"/>
        <v>0</v>
      </c>
      <c r="P28" s="114">
        <f t="shared" si="13"/>
        <v>0</v>
      </c>
      <c r="Q28" s="114">
        <f t="shared" si="14"/>
        <v>0</v>
      </c>
      <c r="R28" s="10"/>
      <c r="S28" s="10"/>
      <c r="T28" s="213">
        <f t="shared" ref="T28:Y28" si="15">T7*2</f>
        <v>32</v>
      </c>
      <c r="U28" s="213">
        <f t="shared" si="15"/>
        <v>38</v>
      </c>
      <c r="V28" s="213">
        <f t="shared" si="15"/>
        <v>32</v>
      </c>
      <c r="W28" s="213">
        <f t="shared" si="15"/>
        <v>24</v>
      </c>
      <c r="X28" s="213">
        <f t="shared" si="15"/>
        <v>32</v>
      </c>
      <c r="Y28" s="213">
        <f t="shared" si="15"/>
        <v>10</v>
      </c>
      <c r="Z28" s="135"/>
      <c r="AA28" s="135"/>
      <c r="AB28" s="111"/>
      <c r="AC28" s="111"/>
      <c r="AD28" s="111"/>
      <c r="AE28" s="111"/>
      <c r="AF28" s="111"/>
      <c r="AG28" s="111"/>
      <c r="AH28" s="111"/>
      <c r="AI28" s="111"/>
      <c r="AJ28" s="111"/>
      <c r="AK28" s="111"/>
      <c r="AL28" s="111"/>
      <c r="AM28" s="111"/>
      <c r="AN28" s="111"/>
      <c r="AO28" s="111"/>
      <c r="AP28" s="111"/>
      <c r="AQ28" s="111"/>
      <c r="AR28" s="111"/>
      <c r="AS28" s="111"/>
      <c r="AT28" s="111"/>
      <c r="AU28" s="111"/>
      <c r="AV28" s="111"/>
    </row>
    <row r="29" spans="1:48" ht="13.5" customHeight="1" x14ac:dyDescent="0.25">
      <c r="A29" s="211" t="s">
        <v>74</v>
      </c>
      <c r="B29" s="16" t="s">
        <v>36</v>
      </c>
      <c r="C29" s="183" t="s">
        <v>294</v>
      </c>
      <c r="D29" s="183">
        <v>8</v>
      </c>
      <c r="E29" s="183"/>
      <c r="F29" s="30" t="s">
        <v>89</v>
      </c>
      <c r="G29" s="118">
        <f t="shared" si="10"/>
        <v>336</v>
      </c>
      <c r="H29" s="118">
        <v>168</v>
      </c>
      <c r="I29" s="118">
        <f t="shared" si="11"/>
        <v>168</v>
      </c>
      <c r="J29" s="118">
        <v>168</v>
      </c>
      <c r="K29" s="7"/>
      <c r="L29" s="191">
        <v>336</v>
      </c>
      <c r="M29" s="191">
        <v>168</v>
      </c>
      <c r="N29" s="191">
        <v>168</v>
      </c>
      <c r="O29" s="114">
        <f t="shared" si="12"/>
        <v>0</v>
      </c>
      <c r="P29" s="114">
        <f t="shared" si="13"/>
        <v>0</v>
      </c>
      <c r="Q29" s="114">
        <f t="shared" si="14"/>
        <v>0</v>
      </c>
      <c r="R29" s="10"/>
      <c r="S29" s="10"/>
      <c r="T29" s="130">
        <f t="shared" ref="T29:Y29" si="16">T7*2</f>
        <v>32</v>
      </c>
      <c r="U29" s="130">
        <f t="shared" si="16"/>
        <v>38</v>
      </c>
      <c r="V29" s="130">
        <f t="shared" si="16"/>
        <v>32</v>
      </c>
      <c r="W29" s="130">
        <f t="shared" si="16"/>
        <v>24</v>
      </c>
      <c r="X29" s="130">
        <f t="shared" si="16"/>
        <v>32</v>
      </c>
      <c r="Y29" s="130">
        <f t="shared" si="16"/>
        <v>10</v>
      </c>
      <c r="Z29" s="135"/>
      <c r="AA29" s="135"/>
      <c r="AB29" s="111"/>
      <c r="AC29" s="111"/>
      <c r="AD29" s="111"/>
      <c r="AE29" s="111"/>
      <c r="AF29" s="111"/>
      <c r="AG29" s="111"/>
      <c r="AH29" s="111"/>
      <c r="AI29" s="111"/>
      <c r="AJ29" s="111"/>
      <c r="AK29" s="111"/>
      <c r="AL29" s="111"/>
      <c r="AM29" s="111"/>
      <c r="AN29" s="111"/>
      <c r="AO29" s="111"/>
      <c r="AP29" s="111"/>
      <c r="AQ29" s="111"/>
      <c r="AR29" s="111"/>
      <c r="AS29" s="111"/>
      <c r="AT29" s="111"/>
      <c r="AU29" s="111"/>
      <c r="AV29" s="111"/>
    </row>
    <row r="30" spans="1:48" s="107" customFormat="1" ht="30" x14ac:dyDescent="0.25">
      <c r="A30" s="138" t="s">
        <v>45</v>
      </c>
      <c r="B30" s="139" t="s">
        <v>347</v>
      </c>
      <c r="C30" s="182">
        <v>0</v>
      </c>
      <c r="D30" s="182">
        <v>0</v>
      </c>
      <c r="E30" s="182">
        <v>2</v>
      </c>
      <c r="F30" s="141" t="s">
        <v>395</v>
      </c>
      <c r="G30" s="138">
        <f>SUM(G31:G32)</f>
        <v>222</v>
      </c>
      <c r="H30" s="138">
        <f t="shared" ref="H30:Y30" si="17">SUM(H31:H32)</f>
        <v>74</v>
      </c>
      <c r="I30" s="138">
        <f t="shared" si="17"/>
        <v>148</v>
      </c>
      <c r="J30" s="138">
        <f t="shared" si="17"/>
        <v>64</v>
      </c>
      <c r="K30" s="138">
        <f t="shared" si="17"/>
        <v>0</v>
      </c>
      <c r="L30" s="138">
        <f>SUM(L31:L32)</f>
        <v>222</v>
      </c>
      <c r="M30" s="138">
        <f t="shared" ref="M30:Q30" si="18">SUM(M31:M32)</f>
        <v>148</v>
      </c>
      <c r="N30" s="138">
        <f t="shared" si="18"/>
        <v>64</v>
      </c>
      <c r="O30" s="138">
        <f t="shared" si="18"/>
        <v>0</v>
      </c>
      <c r="P30" s="138">
        <f t="shared" si="18"/>
        <v>0</v>
      </c>
      <c r="Q30" s="138">
        <f t="shared" si="18"/>
        <v>0</v>
      </c>
      <c r="R30" s="138">
        <f t="shared" si="17"/>
        <v>0</v>
      </c>
      <c r="S30" s="138">
        <f t="shared" si="17"/>
        <v>0</v>
      </c>
      <c r="T30" s="138">
        <f t="shared" si="17"/>
        <v>60</v>
      </c>
      <c r="U30" s="138">
        <f t="shared" si="17"/>
        <v>0</v>
      </c>
      <c r="V30" s="138">
        <f t="shared" si="17"/>
        <v>88</v>
      </c>
      <c r="W30" s="138">
        <f t="shared" si="17"/>
        <v>0</v>
      </c>
      <c r="X30" s="138">
        <f t="shared" si="17"/>
        <v>0</v>
      </c>
      <c r="Y30" s="138">
        <f t="shared" si="17"/>
        <v>0</v>
      </c>
      <c r="Z30" s="111"/>
      <c r="AA30" s="111"/>
      <c r="AB30" s="111"/>
      <c r="AC30" s="111"/>
      <c r="AD30" s="111"/>
      <c r="AE30" s="111"/>
      <c r="AF30" s="111"/>
      <c r="AG30" s="111"/>
      <c r="AH30" s="111"/>
      <c r="AI30" s="111"/>
      <c r="AJ30" s="111"/>
      <c r="AK30" s="111"/>
      <c r="AL30" s="111"/>
      <c r="AM30" s="111"/>
      <c r="AN30" s="111"/>
      <c r="AO30" s="111"/>
      <c r="AP30" s="111"/>
      <c r="AQ30" s="111"/>
      <c r="AR30" s="111"/>
      <c r="AS30" s="111"/>
      <c r="AT30" s="111"/>
      <c r="AU30" s="111"/>
      <c r="AV30" s="111"/>
    </row>
    <row r="31" spans="1:48" x14ac:dyDescent="0.25">
      <c r="A31" s="211" t="s">
        <v>46</v>
      </c>
      <c r="B31" s="16" t="s">
        <v>37</v>
      </c>
      <c r="C31" s="183"/>
      <c r="D31" s="183"/>
      <c r="E31" s="183">
        <v>3</v>
      </c>
      <c r="F31" s="12" t="s">
        <v>108</v>
      </c>
      <c r="G31" s="118">
        <f>H31+I31</f>
        <v>90</v>
      </c>
      <c r="H31" s="118">
        <v>30</v>
      </c>
      <c r="I31" s="118">
        <f>R31+S31+T31+U31+V31+W31+X31+Y31</f>
        <v>60</v>
      </c>
      <c r="J31" s="118">
        <v>20</v>
      </c>
      <c r="K31" s="15"/>
      <c r="L31" s="191">
        <v>90</v>
      </c>
      <c r="M31" s="191">
        <v>60</v>
      </c>
      <c r="N31" s="191">
        <v>20</v>
      </c>
      <c r="O31" s="114">
        <f>G31-L31</f>
        <v>0</v>
      </c>
      <c r="P31" s="114">
        <f>I31-M31</f>
        <v>0</v>
      </c>
      <c r="Q31" s="114">
        <f>J31-N31</f>
        <v>0</v>
      </c>
      <c r="R31" s="41"/>
      <c r="S31" s="41"/>
      <c r="T31" s="251">
        <v>60</v>
      </c>
      <c r="U31" s="131"/>
      <c r="V31" s="214"/>
      <c r="W31" s="41"/>
      <c r="X31" s="131"/>
      <c r="Y31" s="131"/>
      <c r="Z31" s="111"/>
      <c r="AA31" s="111"/>
      <c r="AB31" s="111"/>
      <c r="AC31" s="111"/>
      <c r="AD31" s="111"/>
      <c r="AE31" s="111"/>
      <c r="AF31" s="111"/>
      <c r="AG31" s="111"/>
      <c r="AH31" s="111"/>
      <c r="AI31" s="111"/>
      <c r="AJ31" s="111"/>
      <c r="AK31" s="111"/>
      <c r="AL31" s="111"/>
      <c r="AM31" s="111"/>
      <c r="AN31" s="111"/>
      <c r="AO31" s="111"/>
      <c r="AP31" s="111"/>
      <c r="AQ31" s="111"/>
      <c r="AR31" s="111"/>
      <c r="AS31" s="111"/>
      <c r="AT31" s="111"/>
      <c r="AU31" s="111"/>
      <c r="AV31" s="111"/>
    </row>
    <row r="32" spans="1:48" ht="14.25" customHeight="1" x14ac:dyDescent="0.25">
      <c r="A32" s="211" t="s">
        <v>75</v>
      </c>
      <c r="B32" s="16" t="s">
        <v>91</v>
      </c>
      <c r="C32" s="183"/>
      <c r="D32" s="183"/>
      <c r="E32" s="183">
        <v>5</v>
      </c>
      <c r="F32" s="12" t="s">
        <v>108</v>
      </c>
      <c r="G32" s="118">
        <f>H32+I32</f>
        <v>132</v>
      </c>
      <c r="H32" s="118">
        <v>44</v>
      </c>
      <c r="I32" s="118">
        <f>R32+S32+T32+U32+V32+W32+X32+Y32</f>
        <v>88</v>
      </c>
      <c r="J32" s="118">
        <v>44</v>
      </c>
      <c r="K32" s="15"/>
      <c r="L32" s="191">
        <v>132</v>
      </c>
      <c r="M32" s="191">
        <v>88</v>
      </c>
      <c r="N32" s="191">
        <v>44</v>
      </c>
      <c r="O32" s="114">
        <f>G32-L32</f>
        <v>0</v>
      </c>
      <c r="P32" s="114">
        <f>I32-M32</f>
        <v>0</v>
      </c>
      <c r="Q32" s="114">
        <f>J32-N32</f>
        <v>0</v>
      </c>
      <c r="R32" s="41"/>
      <c r="S32" s="41"/>
      <c r="T32" s="213"/>
      <c r="U32" s="131"/>
      <c r="V32" s="251">
        <v>88</v>
      </c>
      <c r="W32" s="41"/>
      <c r="X32" s="131"/>
      <c r="Y32" s="131"/>
      <c r="Z32" s="111"/>
      <c r="AA32" s="111"/>
      <c r="AB32" s="111"/>
      <c r="AC32" s="111"/>
      <c r="AD32" s="111"/>
      <c r="AE32" s="111"/>
      <c r="AF32" s="111"/>
      <c r="AG32" s="111"/>
      <c r="AH32" s="111"/>
      <c r="AI32" s="111"/>
      <c r="AJ32" s="111"/>
      <c r="AK32" s="111"/>
      <c r="AL32" s="111"/>
      <c r="AM32" s="111"/>
      <c r="AN32" s="111"/>
      <c r="AO32" s="111"/>
      <c r="AP32" s="111"/>
      <c r="AQ32" s="111"/>
      <c r="AR32" s="111"/>
      <c r="AS32" s="111"/>
      <c r="AT32" s="111"/>
      <c r="AU32" s="111"/>
      <c r="AV32" s="111"/>
    </row>
    <row r="33" spans="1:48" hidden="1" x14ac:dyDescent="0.25">
      <c r="A33" s="211"/>
      <c r="B33" s="16"/>
      <c r="C33" s="183"/>
      <c r="D33" s="183"/>
      <c r="E33" s="183"/>
      <c r="F33" s="12"/>
      <c r="G33" s="118"/>
      <c r="H33" s="118"/>
      <c r="I33" s="118"/>
      <c r="J33" s="118"/>
      <c r="K33" s="15"/>
      <c r="L33" s="193"/>
      <c r="M33" s="193"/>
      <c r="N33" s="193"/>
      <c r="O33" s="114">
        <f>G33-60</f>
        <v>-60</v>
      </c>
      <c r="P33" s="114">
        <f>I33-48</f>
        <v>-48</v>
      </c>
      <c r="Q33" s="114">
        <f>J33-34</f>
        <v>-34</v>
      </c>
      <c r="R33" s="41"/>
      <c r="S33" s="41"/>
      <c r="T33" s="213"/>
      <c r="U33" s="131"/>
      <c r="V33" s="214"/>
      <c r="W33" s="41"/>
      <c r="X33" s="131"/>
      <c r="Y33" s="123"/>
      <c r="Z33" s="111"/>
      <c r="AA33" s="111"/>
      <c r="AB33" s="111"/>
      <c r="AC33" s="111"/>
      <c r="AD33" s="111"/>
      <c r="AE33" s="111"/>
      <c r="AF33" s="111"/>
      <c r="AG33" s="111"/>
      <c r="AH33" s="111"/>
      <c r="AI33" s="111"/>
      <c r="AJ33" s="111"/>
      <c r="AK33" s="111"/>
      <c r="AL33" s="111"/>
      <c r="AM33" s="111"/>
      <c r="AN33" s="111"/>
      <c r="AO33" s="111"/>
      <c r="AP33" s="111"/>
      <c r="AQ33" s="111"/>
      <c r="AR33" s="111"/>
      <c r="AS33" s="111"/>
      <c r="AT33" s="111"/>
      <c r="AU33" s="111"/>
      <c r="AV33" s="111"/>
    </row>
    <row r="34" spans="1:48" s="107" customFormat="1" x14ac:dyDescent="0.25">
      <c r="A34" s="138" t="s">
        <v>47</v>
      </c>
      <c r="B34" s="139" t="s">
        <v>232</v>
      </c>
      <c r="C34" s="182">
        <f>C35+C51</f>
        <v>0</v>
      </c>
      <c r="D34" s="182">
        <f>D35+D51</f>
        <v>25</v>
      </c>
      <c r="E34" s="182">
        <f>E35+E51</f>
        <v>12</v>
      </c>
      <c r="F34" s="142" t="s">
        <v>320</v>
      </c>
      <c r="G34" s="143">
        <f>G35+G51</f>
        <v>4566</v>
      </c>
      <c r="H34" s="143">
        <f t="shared" ref="H34:Y34" si="19">H35+H51</f>
        <v>1222</v>
      </c>
      <c r="I34" s="143">
        <f>I35+I51</f>
        <v>3344</v>
      </c>
      <c r="J34" s="143">
        <f t="shared" si="19"/>
        <v>671</v>
      </c>
      <c r="K34" s="143">
        <f t="shared" si="19"/>
        <v>70</v>
      </c>
      <c r="L34" s="143">
        <f t="shared" si="19"/>
        <v>2308</v>
      </c>
      <c r="M34" s="143">
        <f t="shared" si="19"/>
        <v>1538</v>
      </c>
      <c r="N34" s="143">
        <f t="shared" si="19"/>
        <v>466</v>
      </c>
      <c r="O34" s="143">
        <f t="shared" si="19"/>
        <v>1358</v>
      </c>
      <c r="P34" s="143">
        <f t="shared" si="19"/>
        <v>906</v>
      </c>
      <c r="Q34" s="143">
        <f t="shared" si="19"/>
        <v>205</v>
      </c>
      <c r="R34" s="143">
        <f t="shared" si="19"/>
        <v>0</v>
      </c>
      <c r="S34" s="143">
        <f t="shared" si="19"/>
        <v>0</v>
      </c>
      <c r="T34" s="143">
        <f t="shared" si="19"/>
        <v>452</v>
      </c>
      <c r="U34" s="143">
        <f t="shared" si="19"/>
        <v>608</v>
      </c>
      <c r="V34" s="143">
        <f t="shared" si="19"/>
        <v>328</v>
      </c>
      <c r="W34" s="143">
        <f t="shared" si="19"/>
        <v>384</v>
      </c>
      <c r="X34" s="143">
        <f t="shared" si="19"/>
        <v>512</v>
      </c>
      <c r="Y34" s="143">
        <f t="shared" si="19"/>
        <v>160</v>
      </c>
      <c r="Z34" s="144"/>
      <c r="AA34" s="144"/>
      <c r="AB34" s="144"/>
      <c r="AC34" s="144"/>
      <c r="AD34" s="144"/>
      <c r="AE34" s="144"/>
    </row>
    <row r="35" spans="1:48" s="107" customFormat="1" ht="21" customHeight="1" x14ac:dyDescent="0.25">
      <c r="A35" s="119" t="s">
        <v>48</v>
      </c>
      <c r="B35" s="145" t="s">
        <v>233</v>
      </c>
      <c r="C35" s="160">
        <v>0</v>
      </c>
      <c r="D35" s="160">
        <v>11</v>
      </c>
      <c r="E35" s="160">
        <v>4</v>
      </c>
      <c r="F35" s="120" t="s">
        <v>396</v>
      </c>
      <c r="G35" s="119">
        <f>SUM(G36:G50)</f>
        <v>2126</v>
      </c>
      <c r="H35" s="119">
        <f t="shared" ref="H35:Q35" si="20">SUM(H36:H50)</f>
        <v>709</v>
      </c>
      <c r="I35" s="119">
        <f t="shared" si="20"/>
        <v>1417</v>
      </c>
      <c r="J35" s="119">
        <f t="shared" si="20"/>
        <v>389</v>
      </c>
      <c r="K35" s="119">
        <f t="shared" si="20"/>
        <v>0</v>
      </c>
      <c r="L35" s="119">
        <f t="shared" si="20"/>
        <v>900</v>
      </c>
      <c r="M35" s="119">
        <f t="shared" si="20"/>
        <v>600</v>
      </c>
      <c r="N35" s="119">
        <f t="shared" si="20"/>
        <v>184</v>
      </c>
      <c r="O35" s="119">
        <f t="shared" si="20"/>
        <v>1226</v>
      </c>
      <c r="P35" s="119">
        <f t="shared" si="20"/>
        <v>817</v>
      </c>
      <c r="Q35" s="119">
        <f t="shared" si="20"/>
        <v>205</v>
      </c>
      <c r="R35" s="119">
        <f>SUM(R36:R49)</f>
        <v>0</v>
      </c>
      <c r="S35" s="119">
        <f>SUM(S36:S50)</f>
        <v>0</v>
      </c>
      <c r="T35" s="119">
        <f>SUM(T36:T50)</f>
        <v>289</v>
      </c>
      <c r="U35" s="119">
        <f t="shared" ref="U35:Y35" si="21">SUM(U36:U50)</f>
        <v>360</v>
      </c>
      <c r="V35" s="119">
        <f t="shared" si="21"/>
        <v>210</v>
      </c>
      <c r="W35" s="119">
        <f t="shared" si="21"/>
        <v>294</v>
      </c>
      <c r="X35" s="119">
        <f t="shared" si="21"/>
        <v>188</v>
      </c>
      <c r="Y35" s="119">
        <f t="shared" si="21"/>
        <v>76</v>
      </c>
      <c r="Z35" s="144"/>
      <c r="AA35" s="144"/>
      <c r="AB35" s="144"/>
      <c r="AC35" s="144"/>
      <c r="AD35" s="144"/>
      <c r="AE35" s="144"/>
    </row>
    <row r="36" spans="1:48" x14ac:dyDescent="0.25">
      <c r="A36" s="211" t="s">
        <v>92</v>
      </c>
      <c r="B36" s="117" t="s">
        <v>101</v>
      </c>
      <c r="C36" s="183"/>
      <c r="D36" s="183">
        <v>4</v>
      </c>
      <c r="E36" s="183"/>
      <c r="F36" s="36" t="s">
        <v>90</v>
      </c>
      <c r="G36" s="211">
        <f>H36+I36</f>
        <v>176</v>
      </c>
      <c r="H36" s="211">
        <v>59</v>
      </c>
      <c r="I36" s="236">
        <f>R36+S36+T36+U36+V36+W36+X36+Y36</f>
        <v>117</v>
      </c>
      <c r="J36" s="211">
        <v>39</v>
      </c>
      <c r="K36" s="211"/>
      <c r="L36" s="212">
        <v>165</v>
      </c>
      <c r="M36" s="212">
        <v>110</v>
      </c>
      <c r="N36" s="212">
        <v>32</v>
      </c>
      <c r="O36" s="202">
        <f>G36-L36</f>
        <v>11</v>
      </c>
      <c r="P36" s="202">
        <f>I36-M36</f>
        <v>7</v>
      </c>
      <c r="Q36" s="202">
        <f>J36-N36</f>
        <v>7</v>
      </c>
      <c r="R36" s="42"/>
      <c r="S36" s="42"/>
      <c r="T36" s="129">
        <v>60</v>
      </c>
      <c r="U36" s="132">
        <v>57</v>
      </c>
      <c r="V36" s="42"/>
      <c r="W36" s="42"/>
      <c r="X36" s="129"/>
      <c r="Y36" s="129"/>
    </row>
    <row r="37" spans="1:48" x14ac:dyDescent="0.25">
      <c r="A37" s="211" t="s">
        <v>93</v>
      </c>
      <c r="B37" s="117" t="s">
        <v>102</v>
      </c>
      <c r="C37" s="183"/>
      <c r="D37" s="183">
        <v>4</v>
      </c>
      <c r="E37" s="183"/>
      <c r="F37" s="36" t="s">
        <v>332</v>
      </c>
      <c r="G37" s="242">
        <f>H37+I37</f>
        <v>183</v>
      </c>
      <c r="H37" s="211">
        <v>64</v>
      </c>
      <c r="I37" s="236">
        <f t="shared" ref="I37:I50" si="22">R37+S37+T37+U37+V37+W37+X37+Y37</f>
        <v>119</v>
      </c>
      <c r="J37" s="211">
        <v>26</v>
      </c>
      <c r="K37" s="261"/>
      <c r="L37" s="212">
        <v>129</v>
      </c>
      <c r="M37" s="212">
        <v>86</v>
      </c>
      <c r="N37" s="212">
        <v>26</v>
      </c>
      <c r="O37" s="202">
        <v>54</v>
      </c>
      <c r="P37" s="202">
        <v>33</v>
      </c>
      <c r="Q37" s="202">
        <f t="shared" ref="P37:Q50" si="23">J37-N37</f>
        <v>0</v>
      </c>
      <c r="R37" s="289"/>
      <c r="S37" s="42"/>
      <c r="T37" s="156">
        <v>43</v>
      </c>
      <c r="U37" s="132">
        <v>76</v>
      </c>
      <c r="V37" s="42"/>
      <c r="W37" s="42"/>
      <c r="X37" s="129"/>
      <c r="Y37" s="129"/>
    </row>
    <row r="38" spans="1:48" ht="30" x14ac:dyDescent="0.25">
      <c r="A38" s="211" t="s">
        <v>94</v>
      </c>
      <c r="B38" s="117" t="s">
        <v>103</v>
      </c>
      <c r="C38" s="183"/>
      <c r="D38" s="183">
        <v>4</v>
      </c>
      <c r="E38" s="183"/>
      <c r="F38" s="36" t="s">
        <v>39</v>
      </c>
      <c r="G38" s="242">
        <f t="shared" ref="G38:G50" si="24">H38+I38</f>
        <v>86</v>
      </c>
      <c r="H38" s="211">
        <v>29</v>
      </c>
      <c r="I38" s="236">
        <f t="shared" si="22"/>
        <v>57</v>
      </c>
      <c r="J38" s="211">
        <v>8</v>
      </c>
      <c r="K38" s="261"/>
      <c r="L38" s="243">
        <v>81</v>
      </c>
      <c r="M38" s="243">
        <v>54</v>
      </c>
      <c r="N38" s="212">
        <v>8</v>
      </c>
      <c r="O38" s="202">
        <f t="shared" ref="O38:O50" si="25">G38-L38</f>
        <v>5</v>
      </c>
      <c r="P38" s="202">
        <f t="shared" si="23"/>
        <v>3</v>
      </c>
      <c r="Q38" s="202">
        <f t="shared" si="23"/>
        <v>0</v>
      </c>
      <c r="R38" s="289"/>
      <c r="S38" s="42"/>
      <c r="T38" s="156"/>
      <c r="U38" s="132">
        <v>57</v>
      </c>
      <c r="V38" s="42"/>
      <c r="W38" s="42"/>
      <c r="X38" s="129"/>
      <c r="Y38" s="129"/>
    </row>
    <row r="39" spans="1:48" x14ac:dyDescent="0.25">
      <c r="A39" s="211" t="s">
        <v>95</v>
      </c>
      <c r="B39" s="16" t="s">
        <v>296</v>
      </c>
      <c r="C39" s="183"/>
      <c r="D39" s="183">
        <v>6</v>
      </c>
      <c r="E39" s="183"/>
      <c r="F39" s="36" t="s">
        <v>332</v>
      </c>
      <c r="G39" s="242">
        <f t="shared" si="24"/>
        <v>108</v>
      </c>
      <c r="H39" s="211">
        <v>36</v>
      </c>
      <c r="I39" s="236">
        <f t="shared" si="22"/>
        <v>72</v>
      </c>
      <c r="J39" s="211">
        <v>18</v>
      </c>
      <c r="K39" s="261"/>
      <c r="L39" s="212">
        <v>108</v>
      </c>
      <c r="M39" s="212">
        <v>72</v>
      </c>
      <c r="N39" s="212">
        <v>18</v>
      </c>
      <c r="O39" s="202">
        <f t="shared" si="25"/>
        <v>0</v>
      </c>
      <c r="P39" s="202">
        <f t="shared" si="23"/>
        <v>0</v>
      </c>
      <c r="Q39" s="202">
        <f t="shared" si="23"/>
        <v>0</v>
      </c>
      <c r="R39" s="289"/>
      <c r="S39" s="42"/>
      <c r="T39" s="156"/>
      <c r="U39" s="132"/>
      <c r="V39" s="42">
        <v>52</v>
      </c>
      <c r="W39" s="42">
        <v>20</v>
      </c>
      <c r="X39" s="129"/>
      <c r="Y39" s="129"/>
    </row>
    <row r="40" spans="1:48" ht="30" x14ac:dyDescent="0.25">
      <c r="A40" s="211" t="s">
        <v>96</v>
      </c>
      <c r="B40" s="16" t="s">
        <v>324</v>
      </c>
      <c r="C40" s="210"/>
      <c r="D40" s="210">
        <v>6</v>
      </c>
      <c r="E40" s="210"/>
      <c r="F40" s="37" t="s">
        <v>90</v>
      </c>
      <c r="G40" s="242">
        <f t="shared" si="24"/>
        <v>180</v>
      </c>
      <c r="H40" s="211">
        <v>60</v>
      </c>
      <c r="I40" s="236">
        <f t="shared" si="22"/>
        <v>120</v>
      </c>
      <c r="J40" s="211">
        <v>36</v>
      </c>
      <c r="K40" s="261"/>
      <c r="L40" s="212">
        <v>180</v>
      </c>
      <c r="M40" s="212">
        <v>120</v>
      </c>
      <c r="N40" s="212">
        <v>36</v>
      </c>
      <c r="O40" s="202">
        <f t="shared" si="25"/>
        <v>0</v>
      </c>
      <c r="P40" s="202">
        <f t="shared" si="23"/>
        <v>0</v>
      </c>
      <c r="Q40" s="202">
        <f t="shared" si="23"/>
        <v>0</v>
      </c>
      <c r="R40" s="289"/>
      <c r="S40" s="42"/>
      <c r="T40" s="156"/>
      <c r="U40" s="132"/>
      <c r="V40" s="42">
        <v>36</v>
      </c>
      <c r="W40" s="42">
        <v>84</v>
      </c>
      <c r="X40" s="129"/>
      <c r="Y40" s="129"/>
    </row>
    <row r="41" spans="1:48" s="111" customFormat="1" ht="34.5" customHeight="1" x14ac:dyDescent="0.25">
      <c r="A41" s="42" t="s">
        <v>97</v>
      </c>
      <c r="B41" s="117" t="s">
        <v>104</v>
      </c>
      <c r="C41" s="124"/>
      <c r="D41" s="124">
        <v>7</v>
      </c>
      <c r="E41" s="124"/>
      <c r="F41" s="244" t="s">
        <v>39</v>
      </c>
      <c r="G41" s="42">
        <f t="shared" si="24"/>
        <v>72</v>
      </c>
      <c r="H41" s="42">
        <v>24</v>
      </c>
      <c r="I41" s="236">
        <f t="shared" si="22"/>
        <v>48</v>
      </c>
      <c r="J41" s="42">
        <v>8</v>
      </c>
      <c r="K41" s="261"/>
      <c r="L41" s="243">
        <v>72</v>
      </c>
      <c r="M41" s="243">
        <v>48</v>
      </c>
      <c r="N41" s="243">
        <v>8</v>
      </c>
      <c r="O41" s="121">
        <f t="shared" si="25"/>
        <v>0</v>
      </c>
      <c r="P41" s="121">
        <f t="shared" si="23"/>
        <v>0</v>
      </c>
      <c r="Q41" s="121">
        <f t="shared" si="23"/>
        <v>0</v>
      </c>
      <c r="R41" s="289"/>
      <c r="S41" s="42"/>
      <c r="T41" s="134"/>
      <c r="U41" s="109"/>
      <c r="V41" s="42"/>
      <c r="W41" s="42"/>
      <c r="X41" s="42">
        <v>48</v>
      </c>
      <c r="Y41" s="42"/>
    </row>
    <row r="42" spans="1:48" s="111" customFormat="1" x14ac:dyDescent="0.25">
      <c r="A42" s="42" t="s">
        <v>98</v>
      </c>
      <c r="B42" s="117" t="s">
        <v>105</v>
      </c>
      <c r="C42" s="124"/>
      <c r="D42" s="124"/>
      <c r="E42" s="124">
        <v>5</v>
      </c>
      <c r="F42" s="244" t="s">
        <v>108</v>
      </c>
      <c r="G42" s="42">
        <f t="shared" si="24"/>
        <v>63</v>
      </c>
      <c r="H42" s="42">
        <v>21</v>
      </c>
      <c r="I42" s="236">
        <f t="shared" si="22"/>
        <v>42</v>
      </c>
      <c r="J42" s="42">
        <v>8</v>
      </c>
      <c r="K42" s="261"/>
      <c r="L42" s="243">
        <v>63</v>
      </c>
      <c r="M42" s="243">
        <v>42</v>
      </c>
      <c r="N42" s="243">
        <v>8</v>
      </c>
      <c r="O42" s="121">
        <f t="shared" si="25"/>
        <v>0</v>
      </c>
      <c r="P42" s="121">
        <f t="shared" si="23"/>
        <v>0</v>
      </c>
      <c r="Q42" s="121">
        <f t="shared" si="23"/>
        <v>0</v>
      </c>
      <c r="R42" s="289"/>
      <c r="S42" s="42"/>
      <c r="T42" s="134"/>
      <c r="U42" s="134"/>
      <c r="V42" s="252">
        <v>42</v>
      </c>
      <c r="W42" s="42"/>
      <c r="X42" s="42"/>
      <c r="Y42" s="109"/>
    </row>
    <row r="43" spans="1:48" s="111" customFormat="1" x14ac:dyDescent="0.25">
      <c r="A43" s="42" t="s">
        <v>99</v>
      </c>
      <c r="B43" s="117" t="s">
        <v>106</v>
      </c>
      <c r="C43" s="124"/>
      <c r="D43" s="124"/>
      <c r="E43" s="124">
        <v>6</v>
      </c>
      <c r="F43" s="244" t="s">
        <v>68</v>
      </c>
      <c r="G43" s="42">
        <f t="shared" si="24"/>
        <v>155</v>
      </c>
      <c r="H43" s="42">
        <v>52</v>
      </c>
      <c r="I43" s="236">
        <f t="shared" si="22"/>
        <v>103</v>
      </c>
      <c r="J43" s="42">
        <v>48</v>
      </c>
      <c r="K43" s="261"/>
      <c r="L43" s="243">
        <v>102</v>
      </c>
      <c r="M43" s="243">
        <v>68</v>
      </c>
      <c r="N43" s="243">
        <v>48</v>
      </c>
      <c r="O43" s="121">
        <f t="shared" si="25"/>
        <v>53</v>
      </c>
      <c r="P43" s="121">
        <f t="shared" si="23"/>
        <v>35</v>
      </c>
      <c r="Q43" s="121">
        <f t="shared" si="23"/>
        <v>0</v>
      </c>
      <c r="R43" s="289"/>
      <c r="S43" s="42"/>
      <c r="T43" s="134"/>
      <c r="U43" s="134"/>
      <c r="V43" s="42">
        <v>32</v>
      </c>
      <c r="W43" s="252">
        <v>71</v>
      </c>
      <c r="X43" s="42"/>
      <c r="Y43" s="42"/>
    </row>
    <row r="44" spans="1:48" s="111" customFormat="1" x14ac:dyDescent="0.25">
      <c r="A44" s="42" t="s">
        <v>100</v>
      </c>
      <c r="B44" s="117" t="s">
        <v>297</v>
      </c>
      <c r="C44" s="124"/>
      <c r="D44" s="124">
        <v>4</v>
      </c>
      <c r="E44" s="124"/>
      <c r="F44" s="244" t="s">
        <v>332</v>
      </c>
      <c r="G44" s="42">
        <f t="shared" si="24"/>
        <v>195</v>
      </c>
      <c r="H44" s="42">
        <v>62</v>
      </c>
      <c r="I44" s="236">
        <f t="shared" si="22"/>
        <v>133</v>
      </c>
      <c r="J44" s="42">
        <v>20</v>
      </c>
      <c r="K44" s="261"/>
      <c r="L44" s="243">
        <v>0</v>
      </c>
      <c r="M44" s="243">
        <v>0</v>
      </c>
      <c r="N44" s="243">
        <v>0</v>
      </c>
      <c r="O44" s="121">
        <f t="shared" si="25"/>
        <v>195</v>
      </c>
      <c r="P44" s="121">
        <f>I44-M44</f>
        <v>133</v>
      </c>
      <c r="Q44" s="121">
        <f t="shared" si="23"/>
        <v>20</v>
      </c>
      <c r="R44" s="289"/>
      <c r="S44" s="42"/>
      <c r="T44" s="134">
        <v>38</v>
      </c>
      <c r="U44" s="134">
        <v>95</v>
      </c>
      <c r="V44" s="42"/>
      <c r="W44" s="42"/>
      <c r="X44" s="42"/>
      <c r="Y44" s="42"/>
    </row>
    <row r="45" spans="1:48" s="111" customFormat="1" ht="30" x14ac:dyDescent="0.25">
      <c r="A45" s="109" t="s">
        <v>220</v>
      </c>
      <c r="B45" s="245" t="s">
        <v>298</v>
      </c>
      <c r="C45" s="124"/>
      <c r="D45" s="124"/>
      <c r="E45" s="124">
        <v>8</v>
      </c>
      <c r="F45" s="42" t="s">
        <v>218</v>
      </c>
      <c r="G45" s="42">
        <f t="shared" si="24"/>
        <v>234</v>
      </c>
      <c r="H45" s="42">
        <v>78</v>
      </c>
      <c r="I45" s="236">
        <f t="shared" si="22"/>
        <v>156</v>
      </c>
      <c r="J45" s="42">
        <v>44</v>
      </c>
      <c r="K45" s="261"/>
      <c r="L45" s="243">
        <v>0</v>
      </c>
      <c r="M45" s="243">
        <v>0</v>
      </c>
      <c r="N45" s="243">
        <v>0</v>
      </c>
      <c r="O45" s="121">
        <f t="shared" si="25"/>
        <v>234</v>
      </c>
      <c r="P45" s="121">
        <f t="shared" si="23"/>
        <v>156</v>
      </c>
      <c r="Q45" s="121">
        <f t="shared" si="23"/>
        <v>44</v>
      </c>
      <c r="R45" s="289"/>
      <c r="S45" s="42"/>
      <c r="T45" s="134"/>
      <c r="U45" s="109"/>
      <c r="V45" s="109"/>
      <c r="W45" s="42"/>
      <c r="X45" s="42">
        <v>80</v>
      </c>
      <c r="Y45" s="252">
        <v>76</v>
      </c>
    </row>
    <row r="46" spans="1:48" x14ac:dyDescent="0.25">
      <c r="A46" s="110" t="s">
        <v>286</v>
      </c>
      <c r="B46" s="8" t="s">
        <v>299</v>
      </c>
      <c r="C46" s="183"/>
      <c r="D46" s="183">
        <v>6</v>
      </c>
      <c r="E46" s="183"/>
      <c r="F46" s="211" t="s">
        <v>332</v>
      </c>
      <c r="G46" s="242">
        <f t="shared" si="24"/>
        <v>120</v>
      </c>
      <c r="H46" s="211">
        <v>40</v>
      </c>
      <c r="I46" s="236">
        <f t="shared" si="22"/>
        <v>80</v>
      </c>
      <c r="J46" s="211">
        <v>20</v>
      </c>
      <c r="K46" s="261"/>
      <c r="L46" s="243">
        <v>0</v>
      </c>
      <c r="M46" s="243">
        <v>0</v>
      </c>
      <c r="N46" s="243">
        <v>0</v>
      </c>
      <c r="O46" s="121">
        <f t="shared" si="25"/>
        <v>120</v>
      </c>
      <c r="P46" s="121">
        <f t="shared" si="23"/>
        <v>80</v>
      </c>
      <c r="Q46" s="121">
        <f t="shared" si="23"/>
        <v>20</v>
      </c>
      <c r="R46" s="289"/>
      <c r="S46" s="42"/>
      <c r="T46" s="129"/>
      <c r="U46" s="132"/>
      <c r="V46" s="109">
        <v>48</v>
      </c>
      <c r="W46" s="42">
        <v>32</v>
      </c>
      <c r="X46" s="129"/>
      <c r="Y46" s="129"/>
    </row>
    <row r="47" spans="1:48" ht="30" x14ac:dyDescent="0.25">
      <c r="A47" s="110" t="s">
        <v>214</v>
      </c>
      <c r="B47" s="16" t="s">
        <v>329</v>
      </c>
      <c r="C47" s="183"/>
      <c r="D47" s="183"/>
      <c r="E47" s="183">
        <v>4</v>
      </c>
      <c r="F47" s="36" t="s">
        <v>218</v>
      </c>
      <c r="G47" s="242">
        <f t="shared" si="24"/>
        <v>231</v>
      </c>
      <c r="H47" s="242">
        <v>76</v>
      </c>
      <c r="I47" s="236">
        <f>R47+S47+T47+U47+V47+W47+X47+Y47</f>
        <v>155</v>
      </c>
      <c r="J47" s="242">
        <v>50</v>
      </c>
      <c r="K47" s="261"/>
      <c r="L47" s="193"/>
      <c r="M47" s="193"/>
      <c r="N47" s="193"/>
      <c r="O47" s="121">
        <f>G47-L47</f>
        <v>231</v>
      </c>
      <c r="P47" s="121">
        <f>I47-M47</f>
        <v>155</v>
      </c>
      <c r="Q47" s="121">
        <f t="shared" si="23"/>
        <v>50</v>
      </c>
      <c r="R47" s="289"/>
      <c r="S47" s="41"/>
      <c r="T47" s="213">
        <v>80</v>
      </c>
      <c r="U47" s="253">
        <v>75</v>
      </c>
      <c r="V47" s="42"/>
      <c r="W47" s="42"/>
      <c r="X47" s="129"/>
      <c r="Y47" s="132"/>
    </row>
    <row r="48" spans="1:48" ht="30" x14ac:dyDescent="0.25">
      <c r="A48" s="110" t="s">
        <v>215</v>
      </c>
      <c r="B48" s="16" t="s">
        <v>328</v>
      </c>
      <c r="C48" s="183"/>
      <c r="D48" s="183">
        <v>6</v>
      </c>
      <c r="E48" s="183"/>
      <c r="F48" s="36" t="s">
        <v>39</v>
      </c>
      <c r="G48" s="242">
        <f t="shared" si="24"/>
        <v>131</v>
      </c>
      <c r="H48" s="242">
        <v>44</v>
      </c>
      <c r="I48" s="236">
        <f t="shared" si="22"/>
        <v>87</v>
      </c>
      <c r="J48" s="242">
        <v>26</v>
      </c>
      <c r="K48" s="261"/>
      <c r="L48" s="193"/>
      <c r="M48" s="193"/>
      <c r="N48" s="193"/>
      <c r="O48" s="121">
        <f t="shared" si="25"/>
        <v>131</v>
      </c>
      <c r="P48" s="121">
        <f t="shared" si="23"/>
        <v>87</v>
      </c>
      <c r="Q48" s="121">
        <f t="shared" si="23"/>
        <v>26</v>
      </c>
      <c r="R48" s="289"/>
      <c r="S48" s="41"/>
      <c r="T48" s="213"/>
      <c r="U48" s="131"/>
      <c r="V48" s="42"/>
      <c r="W48" s="42">
        <v>87</v>
      </c>
      <c r="X48" s="129"/>
      <c r="Y48" s="132"/>
    </row>
    <row r="49" spans="1:25" ht="30" x14ac:dyDescent="0.25">
      <c r="A49" s="110" t="s">
        <v>327</v>
      </c>
      <c r="B49" s="16" t="s">
        <v>330</v>
      </c>
      <c r="C49" s="183"/>
      <c r="D49" s="183">
        <v>7</v>
      </c>
      <c r="E49" s="183"/>
      <c r="F49" s="36" t="s">
        <v>39</v>
      </c>
      <c r="G49" s="242">
        <f t="shared" si="24"/>
        <v>90</v>
      </c>
      <c r="H49" s="242">
        <v>30</v>
      </c>
      <c r="I49" s="236">
        <f t="shared" si="22"/>
        <v>60</v>
      </c>
      <c r="J49" s="242">
        <v>18</v>
      </c>
      <c r="K49" s="261"/>
      <c r="L49" s="193"/>
      <c r="M49" s="193"/>
      <c r="N49" s="193"/>
      <c r="O49" s="121">
        <f t="shared" si="25"/>
        <v>90</v>
      </c>
      <c r="P49" s="121">
        <f t="shared" si="23"/>
        <v>60</v>
      </c>
      <c r="Q49" s="121">
        <f t="shared" si="23"/>
        <v>18</v>
      </c>
      <c r="R49" s="289"/>
      <c r="S49" s="41"/>
      <c r="T49" s="213"/>
      <c r="U49" s="131"/>
      <c r="V49" s="42"/>
      <c r="W49" s="42"/>
      <c r="X49" s="129">
        <v>60</v>
      </c>
      <c r="Y49" s="132"/>
    </row>
    <row r="50" spans="1:25" x14ac:dyDescent="0.25">
      <c r="A50" s="110" t="s">
        <v>331</v>
      </c>
      <c r="B50" s="16" t="s">
        <v>372</v>
      </c>
      <c r="C50" s="183"/>
      <c r="D50" s="183">
        <v>3</v>
      </c>
      <c r="E50" s="183"/>
      <c r="F50" s="36" t="s">
        <v>39</v>
      </c>
      <c r="G50" s="261">
        <f t="shared" si="24"/>
        <v>102</v>
      </c>
      <c r="H50" s="261">
        <v>34</v>
      </c>
      <c r="I50" s="236">
        <f t="shared" si="22"/>
        <v>68</v>
      </c>
      <c r="J50" s="261">
        <v>20</v>
      </c>
      <c r="K50" s="261"/>
      <c r="L50" s="193"/>
      <c r="M50" s="193"/>
      <c r="N50" s="193"/>
      <c r="O50" s="121">
        <f t="shared" si="25"/>
        <v>102</v>
      </c>
      <c r="P50" s="121">
        <f t="shared" si="23"/>
        <v>68</v>
      </c>
      <c r="Q50" s="121">
        <f t="shared" si="23"/>
        <v>20</v>
      </c>
      <c r="R50" s="289"/>
      <c r="S50" s="41"/>
      <c r="T50" s="260">
        <v>68</v>
      </c>
      <c r="U50" s="131"/>
      <c r="V50" s="42"/>
      <c r="W50" s="42"/>
      <c r="X50" s="129"/>
      <c r="Y50" s="132"/>
    </row>
    <row r="51" spans="1:25" s="107" customFormat="1" x14ac:dyDescent="0.25">
      <c r="A51" s="119" t="s">
        <v>49</v>
      </c>
      <c r="B51" s="145" t="s">
        <v>50</v>
      </c>
      <c r="C51" s="160">
        <f>C52+C59+C65+C73</f>
        <v>0</v>
      </c>
      <c r="D51" s="160">
        <f>D52+D59+D65+D73</f>
        <v>14</v>
      </c>
      <c r="E51" s="160">
        <f t="shared" ref="E51" si="26">E52+E59+E65+E73</f>
        <v>8</v>
      </c>
      <c r="F51" s="146" t="s">
        <v>401</v>
      </c>
      <c r="G51" s="128">
        <f>G52+G59+G65+G73</f>
        <v>2440</v>
      </c>
      <c r="H51" s="128">
        <f t="shared" ref="H51:S51" si="27">H52+H59+H65+H73</f>
        <v>513</v>
      </c>
      <c r="I51" s="128">
        <f t="shared" si="27"/>
        <v>1927</v>
      </c>
      <c r="J51" s="128">
        <f t="shared" si="27"/>
        <v>282</v>
      </c>
      <c r="K51" s="128">
        <f t="shared" si="27"/>
        <v>70</v>
      </c>
      <c r="L51" s="128">
        <f>L52+L59+L65+L73</f>
        <v>1408</v>
      </c>
      <c r="M51" s="128">
        <f t="shared" ref="M51:Q51" si="28">M52+M59+M65+M73</f>
        <v>938</v>
      </c>
      <c r="N51" s="128">
        <f t="shared" si="28"/>
        <v>282</v>
      </c>
      <c r="O51" s="128">
        <f>O52+O59+O65+O73</f>
        <v>132</v>
      </c>
      <c r="P51" s="128">
        <f t="shared" si="28"/>
        <v>89</v>
      </c>
      <c r="Q51" s="128">
        <f t="shared" si="28"/>
        <v>0</v>
      </c>
      <c r="R51" s="128">
        <f t="shared" si="27"/>
        <v>0</v>
      </c>
      <c r="S51" s="128">
        <f t="shared" si="27"/>
        <v>0</v>
      </c>
      <c r="T51" s="128">
        <f>T52+T59+T65+T73</f>
        <v>163</v>
      </c>
      <c r="U51" s="128">
        <f t="shared" ref="U51:Y51" si="29">U52+U59+U65+U73</f>
        <v>248</v>
      </c>
      <c r="V51" s="128">
        <f t="shared" si="29"/>
        <v>118</v>
      </c>
      <c r="W51" s="128">
        <f t="shared" si="29"/>
        <v>90</v>
      </c>
      <c r="X51" s="128">
        <f t="shared" si="29"/>
        <v>324</v>
      </c>
      <c r="Y51" s="128">
        <f t="shared" si="29"/>
        <v>84</v>
      </c>
    </row>
    <row r="52" spans="1:25" s="107" customFormat="1" ht="47.25" customHeight="1" x14ac:dyDescent="0.25">
      <c r="A52" s="147" t="s">
        <v>51</v>
      </c>
      <c r="B52" s="148" t="s">
        <v>300</v>
      </c>
      <c r="C52" s="185">
        <v>0</v>
      </c>
      <c r="D52" s="185">
        <v>3</v>
      </c>
      <c r="E52" s="185">
        <v>4</v>
      </c>
      <c r="F52" s="149" t="s">
        <v>397</v>
      </c>
      <c r="G52" s="150">
        <f>SUM(G53:G57)</f>
        <v>855</v>
      </c>
      <c r="H52" s="150">
        <f t="shared" ref="H52:K52" si="30">SUM(H53:H57)</f>
        <v>169</v>
      </c>
      <c r="I52" s="150">
        <f t="shared" si="30"/>
        <v>686</v>
      </c>
      <c r="J52" s="150">
        <f t="shared" si="30"/>
        <v>90</v>
      </c>
      <c r="K52" s="150">
        <f t="shared" si="30"/>
        <v>30</v>
      </c>
      <c r="L52" s="150">
        <f>SUM(L53:L57)</f>
        <v>389</v>
      </c>
      <c r="M52" s="150">
        <f t="shared" ref="M52:Q52" si="31">SUM(M53:M57)</f>
        <v>257</v>
      </c>
      <c r="N52" s="150">
        <f t="shared" si="31"/>
        <v>90</v>
      </c>
      <c r="O52" s="150">
        <f t="shared" si="31"/>
        <v>70</v>
      </c>
      <c r="P52" s="150">
        <f t="shared" si="31"/>
        <v>33</v>
      </c>
      <c r="Q52" s="150">
        <f t="shared" si="31"/>
        <v>0</v>
      </c>
      <c r="R52" s="150">
        <f>SUM(R53:R55)</f>
        <v>0</v>
      </c>
      <c r="S52" s="150">
        <f t="shared" ref="S52:Y52" si="32">SUM(S53:S55)</f>
        <v>0</v>
      </c>
      <c r="T52" s="150">
        <f t="shared" si="32"/>
        <v>75</v>
      </c>
      <c r="U52" s="150">
        <f t="shared" si="32"/>
        <v>125</v>
      </c>
      <c r="V52" s="150">
        <f t="shared" si="32"/>
        <v>56</v>
      </c>
      <c r="W52" s="150">
        <f t="shared" si="32"/>
        <v>34</v>
      </c>
      <c r="X52" s="150">
        <f t="shared" si="32"/>
        <v>0</v>
      </c>
      <c r="Y52" s="150">
        <f t="shared" si="32"/>
        <v>0</v>
      </c>
    </row>
    <row r="53" spans="1:25" ht="30" x14ac:dyDescent="0.25">
      <c r="A53" s="211" t="s">
        <v>52</v>
      </c>
      <c r="B53" s="16" t="s">
        <v>301</v>
      </c>
      <c r="C53" s="183"/>
      <c r="D53" s="183"/>
      <c r="E53" s="183">
        <v>3.4</v>
      </c>
      <c r="F53" s="36" t="s">
        <v>333</v>
      </c>
      <c r="G53" s="211">
        <f>H53+I53</f>
        <v>324</v>
      </c>
      <c r="H53" s="211">
        <v>124</v>
      </c>
      <c r="I53" s="211">
        <f>R53+S53+T53+U53+V53+W53+X53+Y53</f>
        <v>200</v>
      </c>
      <c r="J53" s="211">
        <v>62</v>
      </c>
      <c r="K53" s="211">
        <v>30</v>
      </c>
      <c r="L53" s="212">
        <v>254</v>
      </c>
      <c r="M53" s="212">
        <v>167</v>
      </c>
      <c r="N53" s="212">
        <v>62</v>
      </c>
      <c r="O53" s="113">
        <v>70</v>
      </c>
      <c r="P53" s="113">
        <f>I53-M53</f>
        <v>33</v>
      </c>
      <c r="Q53" s="113">
        <f>J53-N53</f>
        <v>0</v>
      </c>
      <c r="R53" s="11"/>
      <c r="S53" s="11"/>
      <c r="T53" s="255">
        <v>75</v>
      </c>
      <c r="U53" s="252">
        <v>125</v>
      </c>
      <c r="V53" s="115"/>
      <c r="W53" s="42"/>
      <c r="X53" s="133"/>
      <c r="Y53" s="133"/>
    </row>
    <row r="54" spans="1:25" ht="45" x14ac:dyDescent="0.25">
      <c r="A54" s="211" t="s">
        <v>53</v>
      </c>
      <c r="B54" s="16" t="s">
        <v>302</v>
      </c>
      <c r="C54" s="183"/>
      <c r="D54" s="183"/>
      <c r="E54" s="183">
        <v>5</v>
      </c>
      <c r="F54" s="36" t="s">
        <v>108</v>
      </c>
      <c r="G54" s="242">
        <f t="shared" ref="G54:G57" si="33">H54+I54</f>
        <v>84</v>
      </c>
      <c r="H54" s="211">
        <v>28</v>
      </c>
      <c r="I54" s="242">
        <f t="shared" ref="I54:I57" si="34">R54+S54+T54+U54+V54+W54+X54+Y54</f>
        <v>56</v>
      </c>
      <c r="J54" s="110">
        <v>18</v>
      </c>
      <c r="K54" s="110"/>
      <c r="L54" s="192">
        <v>84</v>
      </c>
      <c r="M54" s="192">
        <v>56</v>
      </c>
      <c r="N54" s="192">
        <v>18</v>
      </c>
      <c r="O54" s="113">
        <f t="shared" ref="O54:O55" si="35">G54-L54</f>
        <v>0</v>
      </c>
      <c r="P54" s="113">
        <f t="shared" ref="P54:Q55" si="36">I54-M54</f>
        <v>0</v>
      </c>
      <c r="Q54" s="113">
        <f t="shared" si="36"/>
        <v>0</v>
      </c>
      <c r="R54" s="11"/>
      <c r="S54" s="11"/>
      <c r="T54" s="129"/>
      <c r="U54" s="129"/>
      <c r="V54" s="252">
        <v>56</v>
      </c>
      <c r="W54" s="134"/>
      <c r="X54" s="133"/>
      <c r="Y54" s="133"/>
    </row>
    <row r="55" spans="1:25" ht="45.75" customHeight="1" x14ac:dyDescent="0.25">
      <c r="A55" s="42" t="s">
        <v>221</v>
      </c>
      <c r="B55" s="117" t="s">
        <v>303</v>
      </c>
      <c r="C55" s="124"/>
      <c r="D55" s="124">
        <v>6</v>
      </c>
      <c r="E55" s="124"/>
      <c r="F55" s="36" t="s">
        <v>39</v>
      </c>
      <c r="G55" s="242">
        <f t="shared" si="33"/>
        <v>51</v>
      </c>
      <c r="H55" s="211">
        <v>17</v>
      </c>
      <c r="I55" s="242">
        <f t="shared" si="34"/>
        <v>34</v>
      </c>
      <c r="J55" s="110">
        <v>10</v>
      </c>
      <c r="K55" s="110"/>
      <c r="L55" s="192">
        <v>51</v>
      </c>
      <c r="M55" s="192">
        <v>34</v>
      </c>
      <c r="N55" s="192">
        <v>10</v>
      </c>
      <c r="O55" s="113">
        <f t="shared" si="35"/>
        <v>0</v>
      </c>
      <c r="P55" s="113">
        <f t="shared" si="36"/>
        <v>0</v>
      </c>
      <c r="Q55" s="113">
        <f t="shared" si="36"/>
        <v>0</v>
      </c>
      <c r="R55" s="11"/>
      <c r="S55" s="11"/>
      <c r="T55" s="129"/>
      <c r="U55" s="129"/>
      <c r="V55" s="42"/>
      <c r="W55" s="134">
        <v>34</v>
      </c>
      <c r="X55" s="133"/>
      <c r="Y55" s="133"/>
    </row>
    <row r="56" spans="1:25" x14ac:dyDescent="0.25">
      <c r="A56" s="211" t="s">
        <v>54</v>
      </c>
      <c r="B56" s="16" t="s">
        <v>15</v>
      </c>
      <c r="C56" s="183"/>
      <c r="D56" s="183">
        <v>6</v>
      </c>
      <c r="E56" s="16"/>
      <c r="F56" s="183" t="s">
        <v>39</v>
      </c>
      <c r="G56" s="242">
        <f t="shared" si="33"/>
        <v>36</v>
      </c>
      <c r="H56" s="211"/>
      <c r="I56" s="242">
        <f t="shared" si="34"/>
        <v>36</v>
      </c>
      <c r="J56" s="211"/>
      <c r="K56" s="15"/>
      <c r="L56" s="193"/>
      <c r="M56" s="193"/>
      <c r="N56" s="193"/>
      <c r="O56" s="113"/>
      <c r="P56" s="113"/>
      <c r="Q56" s="202"/>
      <c r="R56" s="41"/>
      <c r="S56" s="41"/>
      <c r="T56" s="237"/>
      <c r="U56" s="238"/>
      <c r="V56" s="237"/>
      <c r="W56" s="238">
        <v>36</v>
      </c>
      <c r="X56" s="237"/>
      <c r="Y56" s="237"/>
    </row>
    <row r="57" spans="1:25" ht="30" x14ac:dyDescent="0.25">
      <c r="A57" s="211" t="s">
        <v>55</v>
      </c>
      <c r="B57" s="16" t="s">
        <v>109</v>
      </c>
      <c r="C57" s="183"/>
      <c r="D57" s="183">
        <v>6</v>
      </c>
      <c r="E57" s="16"/>
      <c r="F57" s="183" t="s">
        <v>39</v>
      </c>
      <c r="G57" s="242">
        <f t="shared" si="33"/>
        <v>360</v>
      </c>
      <c r="H57" s="211"/>
      <c r="I57" s="242">
        <f t="shared" si="34"/>
        <v>360</v>
      </c>
      <c r="J57" s="211"/>
      <c r="K57" s="15"/>
      <c r="L57" s="193"/>
      <c r="M57" s="193"/>
      <c r="N57" s="193"/>
      <c r="O57" s="113"/>
      <c r="P57" s="113"/>
      <c r="Q57" s="202"/>
      <c r="R57" s="41"/>
      <c r="S57" s="41"/>
      <c r="T57" s="237"/>
      <c r="U57" s="237"/>
      <c r="V57" s="237"/>
      <c r="W57" s="238">
        <v>360</v>
      </c>
      <c r="X57" s="237"/>
      <c r="Y57" s="237"/>
    </row>
    <row r="58" spans="1:25" x14ac:dyDescent="0.25">
      <c r="A58" s="211"/>
      <c r="B58" s="16" t="s">
        <v>295</v>
      </c>
      <c r="C58" s="183"/>
      <c r="D58" s="183"/>
      <c r="E58" s="183">
        <v>6</v>
      </c>
      <c r="F58" s="36"/>
      <c r="G58" s="211"/>
      <c r="H58" s="211"/>
      <c r="I58" s="211"/>
      <c r="J58" s="211"/>
      <c r="K58" s="15"/>
      <c r="L58" s="193"/>
      <c r="M58" s="193"/>
      <c r="N58" s="193"/>
      <c r="O58" s="113"/>
      <c r="P58" s="113"/>
      <c r="Q58" s="202"/>
      <c r="R58" s="41"/>
      <c r="S58" s="41"/>
      <c r="T58" s="131"/>
      <c r="U58" s="131"/>
      <c r="V58" s="41"/>
      <c r="W58" s="253"/>
      <c r="X58" s="131"/>
      <c r="Y58" s="131"/>
    </row>
    <row r="59" spans="1:25" s="107" customFormat="1" ht="49.5" customHeight="1" x14ac:dyDescent="0.25">
      <c r="A59" s="147" t="s">
        <v>76</v>
      </c>
      <c r="B59" s="148" t="s">
        <v>304</v>
      </c>
      <c r="C59" s="185">
        <v>0</v>
      </c>
      <c r="D59" s="185">
        <v>5</v>
      </c>
      <c r="E59" s="185">
        <v>1</v>
      </c>
      <c r="F59" s="149" t="s">
        <v>398</v>
      </c>
      <c r="G59" s="147">
        <f>SUM(G60:G63)</f>
        <v>446</v>
      </c>
      <c r="H59" s="147">
        <f t="shared" ref="H59:K59" si="37">SUM(H60:H63)</f>
        <v>88</v>
      </c>
      <c r="I59" s="147">
        <f t="shared" si="37"/>
        <v>358</v>
      </c>
      <c r="J59" s="147">
        <f t="shared" si="37"/>
        <v>40</v>
      </c>
      <c r="K59" s="147">
        <f t="shared" si="37"/>
        <v>20</v>
      </c>
      <c r="L59" s="147">
        <f>SUM(L60:L63)</f>
        <v>266</v>
      </c>
      <c r="M59" s="147">
        <f t="shared" ref="M59:Q59" si="38">SUM(M60:M63)</f>
        <v>178</v>
      </c>
      <c r="N59" s="147">
        <f t="shared" si="38"/>
        <v>40</v>
      </c>
      <c r="O59" s="147">
        <f t="shared" si="38"/>
        <v>0</v>
      </c>
      <c r="P59" s="147">
        <f t="shared" si="38"/>
        <v>0</v>
      </c>
      <c r="Q59" s="147">
        <f t="shared" si="38"/>
        <v>0</v>
      </c>
      <c r="R59" s="147">
        <f>SUM(R60:R61)</f>
        <v>0</v>
      </c>
      <c r="S59" s="147">
        <f t="shared" ref="S59:Y59" si="39">SUM(S60:S61)</f>
        <v>0</v>
      </c>
      <c r="T59" s="147">
        <f t="shared" si="39"/>
        <v>0</v>
      </c>
      <c r="U59" s="147">
        <f t="shared" si="39"/>
        <v>0</v>
      </c>
      <c r="V59" s="147">
        <f t="shared" si="39"/>
        <v>0</v>
      </c>
      <c r="W59" s="147">
        <f t="shared" si="39"/>
        <v>0</v>
      </c>
      <c r="X59" s="147">
        <f t="shared" si="39"/>
        <v>136</v>
      </c>
      <c r="Y59" s="147">
        <f t="shared" si="39"/>
        <v>42</v>
      </c>
    </row>
    <row r="60" spans="1:25" ht="33.75" customHeight="1" x14ac:dyDescent="0.25">
      <c r="A60" s="211" t="s">
        <v>56</v>
      </c>
      <c r="B60" s="16" t="s">
        <v>305</v>
      </c>
      <c r="C60" s="183"/>
      <c r="D60" s="183">
        <v>7</v>
      </c>
      <c r="E60" s="183"/>
      <c r="F60" s="187" t="s">
        <v>306</v>
      </c>
      <c r="G60" s="211">
        <f>H60+I60</f>
        <v>72</v>
      </c>
      <c r="H60" s="211">
        <v>24</v>
      </c>
      <c r="I60" s="211">
        <f>R60+S60+T60+U60+V60+W60+X60+Y60</f>
        <v>48</v>
      </c>
      <c r="J60" s="211">
        <v>10</v>
      </c>
      <c r="K60" s="211"/>
      <c r="L60" s="212">
        <v>72</v>
      </c>
      <c r="M60" s="212">
        <v>48</v>
      </c>
      <c r="N60" s="212">
        <v>10</v>
      </c>
      <c r="O60" s="113">
        <f>G60-L60</f>
        <v>0</v>
      </c>
      <c r="P60" s="113">
        <f>I60-M60</f>
        <v>0</v>
      </c>
      <c r="Q60" s="113">
        <f>J60-N60</f>
        <v>0</v>
      </c>
      <c r="R60" s="41"/>
      <c r="S60" s="41"/>
      <c r="T60" s="131"/>
      <c r="U60" s="131"/>
      <c r="V60" s="41"/>
      <c r="W60" s="41"/>
      <c r="X60" s="213">
        <v>48</v>
      </c>
      <c r="Y60" s="213"/>
    </row>
    <row r="61" spans="1:25" ht="51.75" customHeight="1" x14ac:dyDescent="0.25">
      <c r="A61" s="211" t="s">
        <v>307</v>
      </c>
      <c r="B61" s="16" t="s">
        <v>348</v>
      </c>
      <c r="C61" s="183"/>
      <c r="D61" s="183">
        <v>8</v>
      </c>
      <c r="E61" s="183"/>
      <c r="F61" s="187" t="s">
        <v>332</v>
      </c>
      <c r="G61" s="242">
        <f t="shared" ref="G61:G63" si="40">H61+I61</f>
        <v>194</v>
      </c>
      <c r="H61" s="211">
        <v>64</v>
      </c>
      <c r="I61" s="242">
        <f t="shared" ref="I61:I63" si="41">R61+S61+T61+U61+V61+W61+X61+Y61</f>
        <v>130</v>
      </c>
      <c r="J61" s="211">
        <v>30</v>
      </c>
      <c r="K61" s="211">
        <v>20</v>
      </c>
      <c r="L61" s="212">
        <v>194</v>
      </c>
      <c r="M61" s="256">
        <v>130</v>
      </c>
      <c r="N61" s="212">
        <v>30</v>
      </c>
      <c r="O61" s="113">
        <f>G61-L61</f>
        <v>0</v>
      </c>
      <c r="P61" s="113">
        <f>I61-M61</f>
        <v>0</v>
      </c>
      <c r="Q61" s="113">
        <f>J61-N61</f>
        <v>0</v>
      </c>
      <c r="R61" s="41"/>
      <c r="S61" s="41"/>
      <c r="T61" s="131"/>
      <c r="U61" s="131"/>
      <c r="V61" s="41"/>
      <c r="W61" s="41"/>
      <c r="X61" s="213">
        <v>88</v>
      </c>
      <c r="Y61" s="213">
        <v>42</v>
      </c>
    </row>
    <row r="62" spans="1:25" ht="21.75" customHeight="1" x14ac:dyDescent="0.25">
      <c r="A62" s="211" t="s">
        <v>308</v>
      </c>
      <c r="B62" s="16" t="s">
        <v>15</v>
      </c>
      <c r="C62" s="183"/>
      <c r="D62" s="183">
        <v>8</v>
      </c>
      <c r="E62" s="183"/>
      <c r="F62" s="187" t="s">
        <v>39</v>
      </c>
      <c r="G62" s="242">
        <f t="shared" si="40"/>
        <v>72</v>
      </c>
      <c r="H62" s="211"/>
      <c r="I62" s="242">
        <f t="shared" si="41"/>
        <v>72</v>
      </c>
      <c r="J62" s="211"/>
      <c r="K62" s="211"/>
      <c r="L62" s="212"/>
      <c r="M62" s="212"/>
      <c r="N62" s="212"/>
      <c r="O62" s="202"/>
      <c r="P62" s="202"/>
      <c r="Q62" s="202"/>
      <c r="R62" s="41"/>
      <c r="S62" s="41"/>
      <c r="T62" s="131"/>
      <c r="U62" s="131"/>
      <c r="V62" s="41"/>
      <c r="W62" s="41"/>
      <c r="X62" s="213">
        <v>36</v>
      </c>
      <c r="Y62" s="213">
        <v>36</v>
      </c>
    </row>
    <row r="63" spans="1:25" ht="30" x14ac:dyDescent="0.25">
      <c r="A63" s="211" t="s">
        <v>57</v>
      </c>
      <c r="B63" s="16" t="s">
        <v>109</v>
      </c>
      <c r="C63" s="183"/>
      <c r="D63" s="183">
        <v>8</v>
      </c>
      <c r="E63" s="183"/>
      <c r="F63" s="36" t="s">
        <v>39</v>
      </c>
      <c r="G63" s="242">
        <f t="shared" si="40"/>
        <v>108</v>
      </c>
      <c r="H63" s="211"/>
      <c r="I63" s="242">
        <f t="shared" si="41"/>
        <v>108</v>
      </c>
      <c r="J63" s="211"/>
      <c r="K63" s="15"/>
      <c r="L63" s="193"/>
      <c r="M63" s="193"/>
      <c r="N63" s="193"/>
      <c r="O63" s="202"/>
      <c r="P63" s="202"/>
      <c r="Q63" s="202"/>
      <c r="R63" s="41"/>
      <c r="S63" s="41"/>
      <c r="T63" s="131"/>
      <c r="U63" s="131"/>
      <c r="V63" s="41"/>
      <c r="W63" s="41"/>
      <c r="X63" s="213"/>
      <c r="Y63" s="213">
        <v>108</v>
      </c>
    </row>
    <row r="64" spans="1:25" x14ac:dyDescent="0.25">
      <c r="A64" s="211"/>
      <c r="B64" s="16" t="s">
        <v>295</v>
      </c>
      <c r="C64" s="183"/>
      <c r="D64" s="183"/>
      <c r="E64" s="183">
        <v>8</v>
      </c>
      <c r="F64" s="36"/>
      <c r="G64" s="211"/>
      <c r="H64" s="211"/>
      <c r="I64" s="211"/>
      <c r="J64" s="211"/>
      <c r="K64" s="15"/>
      <c r="L64" s="193"/>
      <c r="M64" s="193"/>
      <c r="N64" s="193"/>
      <c r="O64" s="202"/>
      <c r="P64" s="202"/>
      <c r="Q64" s="202"/>
      <c r="R64" s="41"/>
      <c r="S64" s="41"/>
      <c r="T64" s="131"/>
      <c r="U64" s="131"/>
      <c r="V64" s="41"/>
      <c r="W64" s="41"/>
      <c r="X64" s="213"/>
      <c r="Y64" s="253"/>
    </row>
    <row r="65" spans="1:25" s="107" customFormat="1" ht="45.75" customHeight="1" x14ac:dyDescent="0.25">
      <c r="A65" s="147" t="s">
        <v>77</v>
      </c>
      <c r="B65" s="148" t="s">
        <v>309</v>
      </c>
      <c r="C65" s="185">
        <v>0</v>
      </c>
      <c r="D65" s="185">
        <v>4</v>
      </c>
      <c r="E65" s="185">
        <v>2</v>
      </c>
      <c r="F65" s="149" t="s">
        <v>399</v>
      </c>
      <c r="G65" s="147">
        <f>SUM(G67:G71)</f>
        <v>700</v>
      </c>
      <c r="H65" s="147">
        <f t="shared" ref="H65:K65" si="42">SUM(H67:H71)</f>
        <v>172</v>
      </c>
      <c r="I65" s="147">
        <f t="shared" si="42"/>
        <v>528</v>
      </c>
      <c r="J65" s="147">
        <f t="shared" si="42"/>
        <v>74</v>
      </c>
      <c r="K65" s="147">
        <f t="shared" si="42"/>
        <v>20</v>
      </c>
      <c r="L65" s="147">
        <f>SUM(L67:L71)</f>
        <v>520</v>
      </c>
      <c r="M65" s="147">
        <f t="shared" ref="M65:Q65" si="43">SUM(M67:M71)</f>
        <v>348</v>
      </c>
      <c r="N65" s="147">
        <f t="shared" si="43"/>
        <v>74</v>
      </c>
      <c r="O65" s="147">
        <f>SUM(O67:O71)</f>
        <v>0</v>
      </c>
      <c r="P65" s="147">
        <f t="shared" si="43"/>
        <v>0</v>
      </c>
      <c r="Q65" s="147">
        <f t="shared" si="43"/>
        <v>0</v>
      </c>
      <c r="R65" s="147">
        <f>SUM(R67:R69)</f>
        <v>0</v>
      </c>
      <c r="S65" s="147">
        <f t="shared" ref="S65:Y65" si="44">SUM(S67:S69)</f>
        <v>0</v>
      </c>
      <c r="T65" s="147">
        <f t="shared" si="44"/>
        <v>0</v>
      </c>
      <c r="U65" s="147">
        <f t="shared" si="44"/>
        <v>0</v>
      </c>
      <c r="V65" s="147">
        <f t="shared" si="44"/>
        <v>62</v>
      </c>
      <c r="W65" s="147">
        <f t="shared" si="44"/>
        <v>56</v>
      </c>
      <c r="X65" s="147">
        <f t="shared" si="44"/>
        <v>188</v>
      </c>
      <c r="Y65" s="147">
        <f t="shared" si="44"/>
        <v>42</v>
      </c>
    </row>
    <row r="66" spans="1:25" ht="1.5" hidden="1" customHeight="1" x14ac:dyDescent="0.25">
      <c r="A66" s="211"/>
      <c r="B66" s="16"/>
      <c r="C66" s="183"/>
      <c r="D66" s="183"/>
      <c r="E66" s="183"/>
      <c r="F66" s="36"/>
      <c r="G66" s="211"/>
      <c r="H66" s="211"/>
      <c r="I66" s="211"/>
      <c r="J66" s="211"/>
      <c r="K66" s="35"/>
      <c r="L66" s="194"/>
      <c r="M66" s="194"/>
      <c r="N66" s="194"/>
      <c r="O66" s="202">
        <f t="shared" ref="O66:O69" si="45">G66-L66</f>
        <v>0</v>
      </c>
      <c r="P66" s="202">
        <f t="shared" ref="P66:Q75" si="46">I66-M66</f>
        <v>0</v>
      </c>
      <c r="Q66" s="202">
        <f t="shared" si="46"/>
        <v>0</v>
      </c>
      <c r="R66" s="11"/>
      <c r="S66" s="11"/>
      <c r="T66" s="133"/>
      <c r="U66" s="133"/>
      <c r="V66" s="11"/>
      <c r="W66" s="11"/>
      <c r="X66" s="129"/>
      <c r="Y66" s="133"/>
    </row>
    <row r="67" spans="1:25" ht="37.5" customHeight="1" x14ac:dyDescent="0.25">
      <c r="A67" s="211" t="s">
        <v>78</v>
      </c>
      <c r="B67" s="16" t="s">
        <v>310</v>
      </c>
      <c r="C67" s="183"/>
      <c r="D67" s="183"/>
      <c r="E67" s="183">
        <v>6</v>
      </c>
      <c r="F67" s="36" t="s">
        <v>68</v>
      </c>
      <c r="G67" s="211">
        <f>H67+I67</f>
        <v>176</v>
      </c>
      <c r="H67" s="211">
        <v>58</v>
      </c>
      <c r="I67" s="211">
        <f>R67+S67+T67+U67+V67+W67+X67+Y67</f>
        <v>118</v>
      </c>
      <c r="J67" s="211">
        <v>20</v>
      </c>
      <c r="K67" s="35"/>
      <c r="L67" s="212">
        <v>176</v>
      </c>
      <c r="M67" s="212">
        <v>118</v>
      </c>
      <c r="N67" s="212">
        <v>20</v>
      </c>
      <c r="O67" s="113">
        <f t="shared" si="45"/>
        <v>0</v>
      </c>
      <c r="P67" s="113">
        <f t="shared" si="46"/>
        <v>0</v>
      </c>
      <c r="Q67" s="113">
        <f t="shared" si="46"/>
        <v>0</v>
      </c>
      <c r="R67" s="11"/>
      <c r="S67" s="11"/>
      <c r="T67" s="133"/>
      <c r="U67" s="133"/>
      <c r="V67" s="42">
        <v>62</v>
      </c>
      <c r="W67" s="252">
        <v>56</v>
      </c>
      <c r="X67" s="129"/>
      <c r="Y67" s="133"/>
    </row>
    <row r="68" spans="1:25" ht="30" x14ac:dyDescent="0.25">
      <c r="A68" s="211" t="s">
        <v>311</v>
      </c>
      <c r="B68" s="16" t="s">
        <v>314</v>
      </c>
      <c r="C68" s="183"/>
      <c r="D68" s="183">
        <v>8</v>
      </c>
      <c r="E68" s="183"/>
      <c r="F68" s="36" t="s">
        <v>90</v>
      </c>
      <c r="G68" s="242">
        <f t="shared" ref="G68:G71" si="47">H68+I68</f>
        <v>218</v>
      </c>
      <c r="H68" s="211">
        <v>72</v>
      </c>
      <c r="I68" s="242">
        <f t="shared" ref="I68:I71" si="48">R68+S68+T68+U68+V68+W68+X68+Y68</f>
        <v>146</v>
      </c>
      <c r="J68" s="211">
        <v>30</v>
      </c>
      <c r="K68" s="242">
        <v>20</v>
      </c>
      <c r="L68" s="212">
        <v>218</v>
      </c>
      <c r="M68" s="256">
        <v>146</v>
      </c>
      <c r="N68" s="212">
        <v>30</v>
      </c>
      <c r="O68" s="113">
        <f t="shared" si="45"/>
        <v>0</v>
      </c>
      <c r="P68" s="113">
        <f t="shared" si="46"/>
        <v>0</v>
      </c>
      <c r="Q68" s="113">
        <f t="shared" si="46"/>
        <v>0</v>
      </c>
      <c r="R68" s="11"/>
      <c r="S68" s="11"/>
      <c r="T68" s="133"/>
      <c r="U68" s="133"/>
      <c r="V68" s="42"/>
      <c r="W68" s="42"/>
      <c r="X68" s="129">
        <v>104</v>
      </c>
      <c r="Y68" s="129">
        <v>42</v>
      </c>
    </row>
    <row r="69" spans="1:25" x14ac:dyDescent="0.25">
      <c r="A69" s="211" t="s">
        <v>312</v>
      </c>
      <c r="B69" s="16" t="s">
        <v>313</v>
      </c>
      <c r="C69" s="183"/>
      <c r="D69" s="183">
        <v>7</v>
      </c>
      <c r="E69" s="183"/>
      <c r="F69" s="36" t="s">
        <v>39</v>
      </c>
      <c r="G69" s="242">
        <f t="shared" si="47"/>
        <v>126</v>
      </c>
      <c r="H69" s="211">
        <v>42</v>
      </c>
      <c r="I69" s="242">
        <f t="shared" si="48"/>
        <v>84</v>
      </c>
      <c r="J69" s="211">
        <v>24</v>
      </c>
      <c r="K69" s="35"/>
      <c r="L69" s="212">
        <v>126</v>
      </c>
      <c r="M69" s="256">
        <v>84</v>
      </c>
      <c r="N69" s="212">
        <v>24</v>
      </c>
      <c r="O69" s="113">
        <f t="shared" si="45"/>
        <v>0</v>
      </c>
      <c r="P69" s="113">
        <f t="shared" si="46"/>
        <v>0</v>
      </c>
      <c r="Q69" s="113">
        <f t="shared" si="46"/>
        <v>0</v>
      </c>
      <c r="R69" s="11"/>
      <c r="S69" s="11"/>
      <c r="T69" s="133"/>
      <c r="U69" s="133"/>
      <c r="V69" s="42"/>
      <c r="W69" s="42"/>
      <c r="X69" s="129">
        <v>84</v>
      </c>
      <c r="Y69" s="129"/>
    </row>
    <row r="70" spans="1:25" x14ac:dyDescent="0.25">
      <c r="A70" s="211" t="s">
        <v>79</v>
      </c>
      <c r="B70" s="16" t="s">
        <v>15</v>
      </c>
      <c r="C70" s="183"/>
      <c r="D70" s="183">
        <v>6</v>
      </c>
      <c r="E70" s="183"/>
      <c r="F70" s="36" t="s">
        <v>39</v>
      </c>
      <c r="G70" s="242">
        <f t="shared" si="47"/>
        <v>36</v>
      </c>
      <c r="H70" s="211"/>
      <c r="I70" s="242">
        <f t="shared" si="48"/>
        <v>36</v>
      </c>
      <c r="J70" s="211"/>
      <c r="K70" s="35"/>
      <c r="L70" s="194"/>
      <c r="M70" s="194"/>
      <c r="N70" s="194"/>
      <c r="O70" s="113"/>
      <c r="P70" s="113"/>
      <c r="Q70" s="113"/>
      <c r="R70" s="11"/>
      <c r="S70" s="11"/>
      <c r="T70" s="239"/>
      <c r="U70" s="239"/>
      <c r="V70" s="240"/>
      <c r="W70" s="240">
        <v>36</v>
      </c>
      <c r="X70" s="240"/>
      <c r="Y70" s="240"/>
    </row>
    <row r="71" spans="1:25" x14ac:dyDescent="0.25">
      <c r="A71" s="211" t="s">
        <v>315</v>
      </c>
      <c r="B71" s="181" t="s">
        <v>243</v>
      </c>
      <c r="C71" s="209"/>
      <c r="D71" s="209">
        <v>8</v>
      </c>
      <c r="E71" s="209"/>
      <c r="F71" s="36" t="s">
        <v>39</v>
      </c>
      <c r="G71" s="242">
        <f t="shared" si="47"/>
        <v>144</v>
      </c>
      <c r="H71" s="211"/>
      <c r="I71" s="242">
        <f t="shared" si="48"/>
        <v>144</v>
      </c>
      <c r="J71" s="211"/>
      <c r="K71" s="35"/>
      <c r="L71" s="194"/>
      <c r="M71" s="194"/>
      <c r="N71" s="194"/>
      <c r="O71" s="113"/>
      <c r="P71" s="113"/>
      <c r="Q71" s="113"/>
      <c r="R71" s="11"/>
      <c r="S71" s="11"/>
      <c r="T71" s="239"/>
      <c r="U71" s="239"/>
      <c r="V71" s="239"/>
      <c r="W71" s="239"/>
      <c r="X71" s="240"/>
      <c r="Y71" s="240">
        <v>144</v>
      </c>
    </row>
    <row r="72" spans="1:25" x14ac:dyDescent="0.25">
      <c r="A72" s="211"/>
      <c r="B72" s="181" t="s">
        <v>295</v>
      </c>
      <c r="C72" s="209"/>
      <c r="D72" s="209"/>
      <c r="E72" s="209">
        <v>8</v>
      </c>
      <c r="F72" s="36"/>
      <c r="G72" s="211"/>
      <c r="H72" s="211"/>
      <c r="I72" s="211"/>
      <c r="J72" s="211"/>
      <c r="K72" s="35"/>
      <c r="L72" s="194"/>
      <c r="M72" s="194"/>
      <c r="N72" s="194"/>
      <c r="O72" s="113"/>
      <c r="P72" s="113"/>
      <c r="Q72" s="113"/>
      <c r="R72" s="11"/>
      <c r="S72" s="11"/>
      <c r="T72" s="133"/>
      <c r="U72" s="133"/>
      <c r="V72" s="11"/>
      <c r="W72" s="11"/>
      <c r="X72" s="129"/>
      <c r="Y72" s="254"/>
    </row>
    <row r="73" spans="1:25" s="207" customFormat="1" ht="30" x14ac:dyDescent="0.25">
      <c r="A73" s="203" t="s">
        <v>316</v>
      </c>
      <c r="B73" s="204" t="s">
        <v>335</v>
      </c>
      <c r="C73" s="205">
        <v>0</v>
      </c>
      <c r="D73" s="205">
        <v>2</v>
      </c>
      <c r="E73" s="205">
        <v>1</v>
      </c>
      <c r="F73" s="206" t="s">
        <v>400</v>
      </c>
      <c r="G73" s="203">
        <f>SUM(G74:G75)</f>
        <v>439</v>
      </c>
      <c r="H73" s="203">
        <f t="shared" ref="H73:Q73" si="49">SUM(H74:H75)</f>
        <v>84</v>
      </c>
      <c r="I73" s="203">
        <f>SUM(I74:I75)</f>
        <v>355</v>
      </c>
      <c r="J73" s="203">
        <f t="shared" si="49"/>
        <v>78</v>
      </c>
      <c r="K73" s="203">
        <f t="shared" si="49"/>
        <v>0</v>
      </c>
      <c r="L73" s="203">
        <f t="shared" si="49"/>
        <v>233</v>
      </c>
      <c r="M73" s="203">
        <f t="shared" si="49"/>
        <v>155</v>
      </c>
      <c r="N73" s="203">
        <f t="shared" si="49"/>
        <v>78</v>
      </c>
      <c r="O73" s="203">
        <f>SUM(O74:O75)</f>
        <v>62</v>
      </c>
      <c r="P73" s="203">
        <f t="shared" si="49"/>
        <v>56</v>
      </c>
      <c r="Q73" s="203">
        <f t="shared" si="49"/>
        <v>0</v>
      </c>
      <c r="R73" s="203">
        <f>SUM(R74)</f>
        <v>0</v>
      </c>
      <c r="S73" s="203">
        <f t="shared" ref="S73:Y73" si="50">SUM(S74)</f>
        <v>0</v>
      </c>
      <c r="T73" s="203">
        <f t="shared" si="50"/>
        <v>88</v>
      </c>
      <c r="U73" s="203">
        <f t="shared" si="50"/>
        <v>123</v>
      </c>
      <c r="V73" s="203">
        <f t="shared" si="50"/>
        <v>0</v>
      </c>
      <c r="W73" s="203">
        <f t="shared" si="50"/>
        <v>0</v>
      </c>
      <c r="X73" s="203">
        <f t="shared" si="50"/>
        <v>0</v>
      </c>
      <c r="Y73" s="203">
        <f t="shared" si="50"/>
        <v>0</v>
      </c>
    </row>
    <row r="74" spans="1:25" ht="30" x14ac:dyDescent="0.25">
      <c r="A74" s="211" t="s">
        <v>317</v>
      </c>
      <c r="B74" s="181" t="s">
        <v>318</v>
      </c>
      <c r="C74" s="209"/>
      <c r="D74" s="209">
        <v>4</v>
      </c>
      <c r="E74" s="209"/>
      <c r="F74" s="36" t="s">
        <v>90</v>
      </c>
      <c r="G74" s="211">
        <f>H74+I74</f>
        <v>295</v>
      </c>
      <c r="H74" s="211">
        <v>84</v>
      </c>
      <c r="I74" s="211">
        <f>R74+S74+T74+U74+V74+W74+X74+Y74</f>
        <v>211</v>
      </c>
      <c r="J74" s="211">
        <v>78</v>
      </c>
      <c r="K74" s="35"/>
      <c r="L74" s="243">
        <v>233</v>
      </c>
      <c r="M74" s="256">
        <v>155</v>
      </c>
      <c r="N74" s="243">
        <v>78</v>
      </c>
      <c r="O74" s="113">
        <v>62</v>
      </c>
      <c r="P74" s="113">
        <f t="shared" si="46"/>
        <v>56</v>
      </c>
      <c r="Q74" s="113">
        <f t="shared" si="46"/>
        <v>0</v>
      </c>
      <c r="R74" s="11"/>
      <c r="S74" s="11"/>
      <c r="T74" s="129">
        <v>88</v>
      </c>
      <c r="U74" s="129">
        <v>123</v>
      </c>
      <c r="V74" s="42"/>
      <c r="W74" s="11"/>
      <c r="X74" s="129"/>
      <c r="Y74" s="133"/>
    </row>
    <row r="75" spans="1:25" x14ac:dyDescent="0.25">
      <c r="A75" s="211" t="s">
        <v>319</v>
      </c>
      <c r="B75" s="181" t="s">
        <v>15</v>
      </c>
      <c r="C75" s="209"/>
      <c r="D75" s="209">
        <v>4</v>
      </c>
      <c r="E75" s="209"/>
      <c r="F75" s="36" t="s">
        <v>39</v>
      </c>
      <c r="G75" s="211">
        <v>144</v>
      </c>
      <c r="H75" s="211"/>
      <c r="I75" s="242">
        <f>R75+S75+T75+U75+V75+W75+X75+Y75</f>
        <v>144</v>
      </c>
      <c r="J75" s="211"/>
      <c r="K75" s="35"/>
      <c r="L75" s="194"/>
      <c r="M75" s="194"/>
      <c r="N75" s="194"/>
      <c r="O75" s="113"/>
      <c r="P75" s="113"/>
      <c r="Q75" s="113">
        <f t="shared" si="46"/>
        <v>0</v>
      </c>
      <c r="R75" s="11"/>
      <c r="S75" s="11"/>
      <c r="T75" s="239"/>
      <c r="U75" s="240">
        <v>144</v>
      </c>
      <c r="V75" s="240"/>
      <c r="W75" s="239"/>
      <c r="X75" s="240"/>
      <c r="Y75" s="239"/>
    </row>
    <row r="76" spans="1:25" x14ac:dyDescent="0.25">
      <c r="A76" s="242"/>
      <c r="B76" s="181" t="s">
        <v>295</v>
      </c>
      <c r="C76" s="241"/>
      <c r="D76" s="241"/>
      <c r="E76" s="241">
        <v>4</v>
      </c>
      <c r="F76" s="36"/>
      <c r="G76" s="242"/>
      <c r="H76" s="242"/>
      <c r="I76" s="242"/>
      <c r="J76" s="242"/>
      <c r="K76" s="35"/>
      <c r="L76" s="194"/>
      <c r="M76" s="194"/>
      <c r="N76" s="194"/>
      <c r="O76" s="113"/>
      <c r="P76" s="113"/>
      <c r="Q76" s="113"/>
      <c r="R76" s="11"/>
      <c r="S76" s="11"/>
      <c r="T76" s="239"/>
      <c r="U76" s="252"/>
      <c r="V76" s="240"/>
      <c r="W76" s="239"/>
      <c r="X76" s="240"/>
      <c r="Y76" s="239"/>
    </row>
    <row r="77" spans="1:25" s="108" customFormat="1" x14ac:dyDescent="0.25">
      <c r="A77" s="151"/>
      <c r="B77" s="152" t="s">
        <v>287</v>
      </c>
      <c r="C77" s="186">
        <f>C9+C25+C30+C34</f>
        <v>7</v>
      </c>
      <c r="D77" s="186">
        <f>D9+D25+D30+D34</f>
        <v>39</v>
      </c>
      <c r="E77" s="186">
        <f>E9+E25+E30+E34</f>
        <v>18</v>
      </c>
      <c r="F77" s="153"/>
      <c r="G77" s="154">
        <f>G9+G25+G30+G34</f>
        <v>6912</v>
      </c>
      <c r="H77" s="154">
        <f>H9+H25+H30+H34</f>
        <v>1512</v>
      </c>
      <c r="I77" s="154">
        <f>I9+I25+I30+I34</f>
        <v>5328</v>
      </c>
      <c r="J77" s="154">
        <f>J9+J25+J30+J34</f>
        <v>1812</v>
      </c>
      <c r="K77" s="154">
        <f>K25+K30+K34</f>
        <v>70</v>
      </c>
      <c r="L77" s="154">
        <f>L9+L25+L30+L34</f>
        <v>3178</v>
      </c>
      <c r="M77" s="154">
        <f t="shared" ref="M77:Q77" si="51">M9+M25+M30+M34</f>
        <v>2118</v>
      </c>
      <c r="N77" s="154">
        <f t="shared" si="51"/>
        <v>944</v>
      </c>
      <c r="O77" s="154">
        <f t="shared" si="51"/>
        <v>1358</v>
      </c>
      <c r="P77" s="154">
        <f t="shared" si="51"/>
        <v>906</v>
      </c>
      <c r="Q77" s="154">
        <f t="shared" si="51"/>
        <v>205</v>
      </c>
      <c r="R77" s="154">
        <f>R78+R75+R71+R70+R63+R62+R57+R56</f>
        <v>612</v>
      </c>
      <c r="S77" s="154">
        <f t="shared" ref="S77:Y77" si="52">S78+S75+S71+S70+S63+S62+S57+S56</f>
        <v>792</v>
      </c>
      <c r="T77" s="154">
        <f t="shared" si="52"/>
        <v>576</v>
      </c>
      <c r="U77" s="154">
        <f t="shared" si="52"/>
        <v>828</v>
      </c>
      <c r="V77" s="154">
        <f t="shared" si="52"/>
        <v>576</v>
      </c>
      <c r="W77" s="154">
        <f t="shared" si="52"/>
        <v>864</v>
      </c>
      <c r="X77" s="154">
        <f t="shared" si="52"/>
        <v>612</v>
      </c>
      <c r="Y77" s="154">
        <f t="shared" si="52"/>
        <v>468</v>
      </c>
    </row>
    <row r="78" spans="1:25" x14ac:dyDescent="0.25">
      <c r="A78" s="211"/>
      <c r="B78" s="34" t="s">
        <v>16</v>
      </c>
      <c r="C78" s="34"/>
      <c r="D78" s="34"/>
      <c r="E78" s="34"/>
      <c r="F78" s="13"/>
      <c r="G78" s="112">
        <f>G77-G56-G57-G62-G63-G70-G71-G75</f>
        <v>6012</v>
      </c>
      <c r="H78" s="112">
        <f t="shared" ref="H78" si="53">H77-H56-H57-H62-H63-H70-H71-H75</f>
        <v>1512</v>
      </c>
      <c r="I78" s="112">
        <f>I77-I56-I57-I62-I63-I70-I71-I75</f>
        <v>4428</v>
      </c>
      <c r="J78" s="112">
        <f t="shared" ref="J78" si="54">J77-J56-J57-J62-J63-J70-J71-J75</f>
        <v>1812</v>
      </c>
      <c r="K78" s="112">
        <f t="shared" ref="K78" si="55">K77-K56-K57-K62-K63-K70-K71-K75</f>
        <v>70</v>
      </c>
      <c r="L78" s="112">
        <f>L77-L56-L57-L62-L63-L70-L71-L75</f>
        <v>3178</v>
      </c>
      <c r="M78" s="112">
        <f t="shared" ref="M78:N78" si="56">M77-M56-M57-M62-M63-M70-M71-M75</f>
        <v>2118</v>
      </c>
      <c r="N78" s="112">
        <f t="shared" si="56"/>
        <v>944</v>
      </c>
      <c r="O78" s="112">
        <f>O9+O25+O30+O34</f>
        <v>1358</v>
      </c>
      <c r="P78" s="112">
        <f>P9+P25+P30+P34</f>
        <v>906</v>
      </c>
      <c r="Q78" s="112">
        <f>Q9+Q25+Q30+Q34</f>
        <v>205</v>
      </c>
      <c r="R78" s="126">
        <f>R9+R30+R34+R25</f>
        <v>612</v>
      </c>
      <c r="S78" s="126">
        <f t="shared" ref="S78:Y78" si="57">S9+S30+S34+S25</f>
        <v>792</v>
      </c>
      <c r="T78" s="126">
        <f t="shared" si="57"/>
        <v>576</v>
      </c>
      <c r="U78" s="126">
        <f t="shared" si="57"/>
        <v>684</v>
      </c>
      <c r="V78" s="126">
        <f t="shared" si="57"/>
        <v>576</v>
      </c>
      <c r="W78" s="126">
        <f t="shared" si="57"/>
        <v>432</v>
      </c>
      <c r="X78" s="126">
        <f t="shared" si="57"/>
        <v>576</v>
      </c>
      <c r="Y78" s="126">
        <f t="shared" si="57"/>
        <v>180</v>
      </c>
    </row>
    <row r="79" spans="1:25" s="230" customFormat="1" x14ac:dyDescent="0.25">
      <c r="A79" s="226"/>
      <c r="B79" s="227"/>
      <c r="C79" s="227"/>
      <c r="D79" s="227"/>
      <c r="E79" s="227"/>
      <c r="F79" s="228"/>
      <c r="G79" s="229">
        <f>G77+X81+X82+X83</f>
        <v>7452</v>
      </c>
      <c r="H79" s="229"/>
      <c r="I79" s="229"/>
      <c r="J79" s="229"/>
      <c r="K79" s="229"/>
      <c r="L79" s="229"/>
      <c r="M79" s="229"/>
      <c r="N79" s="229"/>
      <c r="O79" s="229"/>
      <c r="P79" s="229"/>
      <c r="Q79" s="229"/>
      <c r="R79" s="229"/>
      <c r="S79" s="229"/>
      <c r="T79" s="231"/>
      <c r="U79" s="231"/>
      <c r="V79" s="231"/>
      <c r="W79" s="231"/>
      <c r="X79" s="231"/>
      <c r="Y79" s="231"/>
    </row>
    <row r="80" spans="1:25" x14ac:dyDescent="0.25">
      <c r="A80" s="32"/>
      <c r="B80" s="259" t="s">
        <v>84</v>
      </c>
      <c r="C80" s="34"/>
      <c r="D80" s="34"/>
      <c r="E80" s="34"/>
      <c r="F80" s="13"/>
      <c r="G80" s="248"/>
      <c r="H80" s="248"/>
      <c r="I80" s="248"/>
      <c r="J80" s="125"/>
      <c r="K80" s="9"/>
      <c r="L80" s="247"/>
      <c r="M80" s="247"/>
      <c r="N80" s="190"/>
      <c r="O80" s="246"/>
      <c r="P80" s="246"/>
      <c r="Q80" s="9"/>
      <c r="R80" s="292">
        <f>R78/R7</f>
        <v>36</v>
      </c>
      <c r="S80" s="292">
        <f t="shared" ref="S80:Y80" si="58">S78/S7</f>
        <v>36</v>
      </c>
      <c r="T80" s="292">
        <f t="shared" si="58"/>
        <v>36</v>
      </c>
      <c r="U80" s="292">
        <f t="shared" si="58"/>
        <v>36</v>
      </c>
      <c r="V80" s="292">
        <f t="shared" si="58"/>
        <v>36</v>
      </c>
      <c r="W80" s="292">
        <f t="shared" si="58"/>
        <v>36</v>
      </c>
      <c r="X80" s="292">
        <f t="shared" si="58"/>
        <v>36</v>
      </c>
      <c r="Y80" s="292">
        <f t="shared" si="58"/>
        <v>36</v>
      </c>
    </row>
    <row r="81" spans="1:25" ht="23.25" customHeight="1" x14ac:dyDescent="0.25">
      <c r="A81" s="18" t="s">
        <v>58</v>
      </c>
      <c r="B81" s="33" t="s">
        <v>85</v>
      </c>
      <c r="C81" s="180"/>
      <c r="D81" s="180"/>
      <c r="E81" s="180"/>
      <c r="F81" s="31"/>
      <c r="G81" s="249"/>
      <c r="H81" s="249"/>
      <c r="I81" s="250"/>
      <c r="J81" s="159"/>
      <c r="K81" s="15"/>
      <c r="L81" s="193"/>
      <c r="M81" s="193"/>
      <c r="N81" s="193"/>
      <c r="O81" s="15"/>
      <c r="P81" s="15"/>
      <c r="Q81" s="15"/>
      <c r="R81" s="41"/>
      <c r="S81" s="41"/>
      <c r="T81" s="131"/>
      <c r="U81" s="131"/>
      <c r="V81" s="41"/>
      <c r="W81" s="41"/>
      <c r="X81" s="131">
        <v>144</v>
      </c>
      <c r="Y81" s="213" t="s">
        <v>110</v>
      </c>
    </row>
    <row r="82" spans="1:25" ht="13.5" customHeight="1" x14ac:dyDescent="0.25">
      <c r="A82" s="18" t="s">
        <v>388</v>
      </c>
      <c r="B82" s="180" t="s">
        <v>244</v>
      </c>
      <c r="C82" s="180"/>
      <c r="D82" s="180"/>
      <c r="E82" s="180"/>
      <c r="F82" s="31"/>
      <c r="G82" s="249"/>
      <c r="H82" s="249"/>
      <c r="I82" s="250"/>
      <c r="J82" s="159"/>
      <c r="K82" s="15"/>
      <c r="L82" s="193"/>
      <c r="M82" s="193"/>
      <c r="N82" s="193"/>
      <c r="O82" s="15"/>
      <c r="P82" s="15"/>
      <c r="Q82" s="15"/>
      <c r="R82" s="41"/>
      <c r="S82" s="41"/>
      <c r="T82" s="131"/>
      <c r="U82" s="131"/>
      <c r="V82" s="41"/>
      <c r="W82" s="41"/>
      <c r="X82" s="131">
        <v>180</v>
      </c>
      <c r="Y82" s="260" t="s">
        <v>389</v>
      </c>
    </row>
    <row r="83" spans="1:25" x14ac:dyDescent="0.25">
      <c r="A83" s="18" t="s">
        <v>86</v>
      </c>
      <c r="B83" s="19" t="s">
        <v>59</v>
      </c>
      <c r="C83" s="19"/>
      <c r="D83" s="19"/>
      <c r="E83" s="19"/>
      <c r="F83" s="31"/>
      <c r="G83" s="20"/>
      <c r="H83" s="20"/>
      <c r="I83" s="15"/>
      <c r="J83" s="15"/>
      <c r="K83" s="15"/>
      <c r="L83" s="193"/>
      <c r="M83" s="193"/>
      <c r="N83" s="193"/>
      <c r="O83" s="15"/>
      <c r="P83" s="15"/>
      <c r="Q83" s="15"/>
      <c r="R83" s="41"/>
      <c r="S83" s="41"/>
      <c r="T83" s="131"/>
      <c r="U83" s="131"/>
      <c r="V83" s="41"/>
      <c r="W83" s="41"/>
      <c r="X83" s="131">
        <v>216</v>
      </c>
      <c r="Y83" s="213" t="s">
        <v>111</v>
      </c>
    </row>
    <row r="84" spans="1:25" ht="15" customHeight="1" x14ac:dyDescent="0.25">
      <c r="A84" s="157" t="s">
        <v>234</v>
      </c>
      <c r="B84" s="158"/>
      <c r="C84" s="158"/>
      <c r="D84" s="158"/>
      <c r="E84" s="158"/>
      <c r="F84" s="158"/>
      <c r="G84" s="38">
        <v>100</v>
      </c>
      <c r="H84" s="26"/>
      <c r="I84" s="482" t="s">
        <v>16</v>
      </c>
      <c r="J84" s="485" t="s">
        <v>80</v>
      </c>
      <c r="K84" s="486"/>
      <c r="L84" s="195"/>
      <c r="M84" s="195"/>
      <c r="N84" s="195"/>
      <c r="O84" s="220"/>
      <c r="P84" s="220"/>
      <c r="Q84" s="220"/>
      <c r="R84" s="468">
        <f t="shared" ref="R84:Y84" si="59">R7*36</f>
        <v>612</v>
      </c>
      <c r="S84" s="468">
        <f t="shared" si="59"/>
        <v>792</v>
      </c>
      <c r="T84" s="468">
        <f t="shared" si="59"/>
        <v>576</v>
      </c>
      <c r="U84" s="468">
        <f t="shared" si="59"/>
        <v>684</v>
      </c>
      <c r="V84" s="468">
        <f t="shared" si="59"/>
        <v>576</v>
      </c>
      <c r="W84" s="468">
        <f t="shared" si="59"/>
        <v>432</v>
      </c>
      <c r="X84" s="468">
        <f t="shared" si="59"/>
        <v>576</v>
      </c>
      <c r="Y84" s="468">
        <f t="shared" si="59"/>
        <v>180</v>
      </c>
    </row>
    <row r="85" spans="1:25" ht="14.25" customHeight="1" x14ac:dyDescent="0.25">
      <c r="A85" s="24"/>
      <c r="B85" s="21"/>
      <c r="C85" s="21"/>
      <c r="D85" s="21"/>
      <c r="E85" s="21"/>
      <c r="F85" s="14"/>
      <c r="G85" s="14"/>
      <c r="H85" s="25"/>
      <c r="I85" s="483"/>
      <c r="J85" s="487"/>
      <c r="K85" s="488"/>
      <c r="L85" s="196"/>
      <c r="M85" s="196"/>
      <c r="N85" s="196"/>
      <c r="O85" s="221"/>
      <c r="P85" s="221"/>
      <c r="Q85" s="221"/>
      <c r="R85" s="469"/>
      <c r="S85" s="469"/>
      <c r="T85" s="469"/>
      <c r="U85" s="469"/>
      <c r="V85" s="469"/>
      <c r="W85" s="469"/>
      <c r="X85" s="469"/>
      <c r="Y85" s="469"/>
    </row>
    <row r="86" spans="1:25" ht="16.5" customHeight="1" x14ac:dyDescent="0.25">
      <c r="A86" s="474" t="s">
        <v>61</v>
      </c>
      <c r="B86" s="475"/>
      <c r="C86" s="475"/>
      <c r="D86" s="475"/>
      <c r="E86" s="475"/>
      <c r="F86" s="475"/>
      <c r="G86" s="14"/>
      <c r="H86" s="25"/>
      <c r="I86" s="483"/>
      <c r="J86" s="480" t="s">
        <v>81</v>
      </c>
      <c r="K86" s="481"/>
      <c r="L86" s="197"/>
      <c r="M86" s="197"/>
      <c r="N86" s="197"/>
      <c r="O86" s="225"/>
      <c r="P86" s="225"/>
      <c r="Q86" s="225"/>
      <c r="R86" s="42">
        <f>R56+R62+R70+R75</f>
        <v>0</v>
      </c>
      <c r="S86" s="42">
        <f t="shared" ref="S86:Y86" si="60">S56+S62+S70+S75</f>
        <v>0</v>
      </c>
      <c r="T86" s="42">
        <f t="shared" si="60"/>
        <v>0</v>
      </c>
      <c r="U86" s="42">
        <f t="shared" si="60"/>
        <v>144</v>
      </c>
      <c r="V86" s="42">
        <f t="shared" si="60"/>
        <v>0</v>
      </c>
      <c r="W86" s="42">
        <f t="shared" si="60"/>
        <v>72</v>
      </c>
      <c r="X86" s="42">
        <f t="shared" si="60"/>
        <v>36</v>
      </c>
      <c r="Y86" s="42">
        <f t="shared" si="60"/>
        <v>36</v>
      </c>
    </row>
    <row r="87" spans="1:25" ht="15" customHeight="1" x14ac:dyDescent="0.25">
      <c r="A87" s="474" t="s">
        <v>237</v>
      </c>
      <c r="B87" s="475"/>
      <c r="C87" s="217"/>
      <c r="D87" s="217"/>
      <c r="E87" s="217"/>
      <c r="F87" s="22"/>
      <c r="G87" s="14"/>
      <c r="H87" s="25"/>
      <c r="I87" s="483"/>
      <c r="J87" s="476" t="s">
        <v>82</v>
      </c>
      <c r="K87" s="477"/>
      <c r="L87" s="198"/>
      <c r="M87" s="198"/>
      <c r="N87" s="198"/>
      <c r="O87" s="218"/>
      <c r="P87" s="218"/>
      <c r="Q87" s="218"/>
      <c r="R87" s="468">
        <f>R57+R63+R71</f>
        <v>0</v>
      </c>
      <c r="S87" s="468">
        <f t="shared" ref="S87:Y87" si="61">S57+S63+S71</f>
        <v>0</v>
      </c>
      <c r="T87" s="468">
        <f t="shared" si="61"/>
        <v>0</v>
      </c>
      <c r="U87" s="468">
        <f t="shared" si="61"/>
        <v>0</v>
      </c>
      <c r="V87" s="468">
        <f t="shared" si="61"/>
        <v>0</v>
      </c>
      <c r="W87" s="468">
        <f t="shared" si="61"/>
        <v>360</v>
      </c>
      <c r="X87" s="468">
        <f t="shared" si="61"/>
        <v>0</v>
      </c>
      <c r="Y87" s="468">
        <f t="shared" si="61"/>
        <v>252</v>
      </c>
    </row>
    <row r="88" spans="1:25" ht="12.75" customHeight="1" x14ac:dyDescent="0.25">
      <c r="A88" s="470" t="s">
        <v>62</v>
      </c>
      <c r="B88" s="471"/>
      <c r="C88" s="216"/>
      <c r="D88" s="216"/>
      <c r="E88" s="216"/>
      <c r="F88" s="22"/>
      <c r="G88" s="208"/>
      <c r="H88" s="25"/>
      <c r="I88" s="483"/>
      <c r="J88" s="478"/>
      <c r="K88" s="479"/>
      <c r="L88" s="199"/>
      <c r="M88" s="199"/>
      <c r="N88" s="199"/>
      <c r="O88" s="219"/>
      <c r="P88" s="219"/>
      <c r="Q88" s="219"/>
      <c r="R88" s="469"/>
      <c r="S88" s="469"/>
      <c r="T88" s="469"/>
      <c r="U88" s="469"/>
      <c r="V88" s="469"/>
      <c r="W88" s="469"/>
      <c r="X88" s="469"/>
      <c r="Y88" s="469"/>
    </row>
    <row r="89" spans="1:25" ht="25.5" customHeight="1" x14ac:dyDescent="0.25">
      <c r="A89" s="470" t="s">
        <v>63</v>
      </c>
      <c r="B89" s="471"/>
      <c r="C89" s="216"/>
      <c r="D89" s="216"/>
      <c r="E89" s="216"/>
      <c r="F89" s="222" t="s">
        <v>112</v>
      </c>
      <c r="G89" s="208" t="s">
        <v>64</v>
      </c>
      <c r="H89" s="40" t="s">
        <v>113</v>
      </c>
      <c r="I89" s="483"/>
      <c r="J89" s="472" t="s">
        <v>236</v>
      </c>
      <c r="K89" s="473"/>
      <c r="L89" s="200"/>
      <c r="M89" s="200"/>
      <c r="N89" s="200"/>
      <c r="O89" s="224"/>
      <c r="P89" s="224"/>
      <c r="Q89" s="224"/>
      <c r="R89" s="42"/>
      <c r="S89" s="42"/>
      <c r="T89" s="129"/>
      <c r="U89" s="129"/>
      <c r="V89" s="42"/>
      <c r="W89" s="42"/>
      <c r="X89" s="129"/>
      <c r="Y89" s="129">
        <v>144</v>
      </c>
    </row>
    <row r="90" spans="1:25" x14ac:dyDescent="0.25">
      <c r="A90" s="470" t="s">
        <v>66</v>
      </c>
      <c r="B90" s="471"/>
      <c r="C90" s="216"/>
      <c r="D90" s="216"/>
      <c r="E90" s="216"/>
      <c r="F90" s="39" t="s">
        <v>114</v>
      </c>
      <c r="G90" s="208" t="s">
        <v>65</v>
      </c>
      <c r="H90" s="40" t="s">
        <v>115</v>
      </c>
      <c r="I90" s="483"/>
      <c r="J90" s="480" t="s">
        <v>83</v>
      </c>
      <c r="K90" s="481"/>
      <c r="L90" s="197"/>
      <c r="M90" s="197"/>
      <c r="N90" s="197"/>
      <c r="O90" s="225"/>
      <c r="P90" s="225"/>
      <c r="Q90" s="225"/>
      <c r="R90" s="42">
        <v>0</v>
      </c>
      <c r="S90" s="42">
        <v>4</v>
      </c>
      <c r="T90" s="129">
        <v>2</v>
      </c>
      <c r="U90" s="129">
        <v>3</v>
      </c>
      <c r="V90" s="42">
        <v>3</v>
      </c>
      <c r="W90" s="42">
        <v>3</v>
      </c>
      <c r="X90" s="129">
        <v>0</v>
      </c>
      <c r="Y90" s="129">
        <v>3</v>
      </c>
    </row>
    <row r="91" spans="1:25" x14ac:dyDescent="0.25">
      <c r="A91" s="215"/>
      <c r="B91" s="23"/>
      <c r="C91" s="23"/>
      <c r="D91" s="23"/>
      <c r="E91" s="23"/>
      <c r="F91" s="22"/>
      <c r="G91" s="14"/>
      <c r="H91" s="25"/>
      <c r="I91" s="483"/>
      <c r="J91" s="489" t="s">
        <v>87</v>
      </c>
      <c r="K91" s="490"/>
      <c r="L91" s="201"/>
      <c r="M91" s="201"/>
      <c r="N91" s="201"/>
      <c r="O91" s="223"/>
      <c r="P91" s="223"/>
      <c r="Q91" s="223"/>
      <c r="R91" s="42">
        <v>2</v>
      </c>
      <c r="S91" s="42">
        <v>8</v>
      </c>
      <c r="T91" s="129">
        <v>1</v>
      </c>
      <c r="U91" s="129">
        <v>6</v>
      </c>
      <c r="V91" s="42">
        <v>2</v>
      </c>
      <c r="W91" s="42">
        <v>8</v>
      </c>
      <c r="X91" s="129">
        <v>4</v>
      </c>
      <c r="Y91" s="129">
        <v>7</v>
      </c>
    </row>
    <row r="92" spans="1:25" x14ac:dyDescent="0.25">
      <c r="A92" s="491" t="s">
        <v>235</v>
      </c>
      <c r="B92" s="492"/>
      <c r="C92" s="492"/>
      <c r="D92" s="492"/>
      <c r="E92" s="492"/>
      <c r="F92" s="492"/>
      <c r="G92" s="27"/>
      <c r="H92" s="28"/>
      <c r="I92" s="484"/>
      <c r="J92" s="489" t="s">
        <v>88</v>
      </c>
      <c r="K92" s="490"/>
      <c r="L92" s="201"/>
      <c r="M92" s="201"/>
      <c r="N92" s="201"/>
      <c r="O92" s="223"/>
      <c r="P92" s="223"/>
      <c r="Q92" s="223"/>
      <c r="R92" s="42">
        <v>1</v>
      </c>
      <c r="S92" s="42">
        <v>0</v>
      </c>
      <c r="T92" s="129">
        <v>1</v>
      </c>
      <c r="U92" s="129">
        <v>2</v>
      </c>
      <c r="V92" s="42">
        <v>1</v>
      </c>
      <c r="W92" s="42">
        <v>1</v>
      </c>
      <c r="X92" s="129">
        <v>1</v>
      </c>
      <c r="Y92" s="129">
        <v>0</v>
      </c>
    </row>
  </sheetData>
  <mergeCells count="56">
    <mergeCell ref="S87:S88"/>
    <mergeCell ref="R87:R88"/>
    <mergeCell ref="J91:K91"/>
    <mergeCell ref="A92:F92"/>
    <mergeCell ref="J92:K92"/>
    <mergeCell ref="A88:B88"/>
    <mergeCell ref="V87:V88"/>
    <mergeCell ref="W87:W88"/>
    <mergeCell ref="X87:X88"/>
    <mergeCell ref="Y87:Y88"/>
    <mergeCell ref="V84:V85"/>
    <mergeCell ref="W84:W85"/>
    <mergeCell ref="X84:X85"/>
    <mergeCell ref="Y84:Y85"/>
    <mergeCell ref="S84:S85"/>
    <mergeCell ref="T84:T85"/>
    <mergeCell ref="U84:U85"/>
    <mergeCell ref="A89:B89"/>
    <mergeCell ref="J89:K89"/>
    <mergeCell ref="A87:B87"/>
    <mergeCell ref="J87:K88"/>
    <mergeCell ref="A86:F86"/>
    <mergeCell ref="J86:K86"/>
    <mergeCell ref="I84:I92"/>
    <mergeCell ref="J84:K85"/>
    <mergeCell ref="R84:R85"/>
    <mergeCell ref="T87:T88"/>
    <mergeCell ref="U87:U88"/>
    <mergeCell ref="A90:B90"/>
    <mergeCell ref="J90:K90"/>
    <mergeCell ref="V4:W4"/>
    <mergeCell ref="X4:Y4"/>
    <mergeCell ref="Z4:AA4"/>
    <mergeCell ref="I5:K5"/>
    <mergeCell ref="I6:I7"/>
    <mergeCell ref="J6:J7"/>
    <mergeCell ref="K6:K7"/>
    <mergeCell ref="L6:L7"/>
    <mergeCell ref="M6:M7"/>
    <mergeCell ref="N6:N7"/>
    <mergeCell ref="A1:T1"/>
    <mergeCell ref="O2:Q2"/>
    <mergeCell ref="A3:A7"/>
    <mergeCell ref="B3:B7"/>
    <mergeCell ref="C3:F6"/>
    <mergeCell ref="G3:K3"/>
    <mergeCell ref="L3:N5"/>
    <mergeCell ref="O3:O7"/>
    <mergeCell ref="P3:P7"/>
    <mergeCell ref="Q3:Q7"/>
    <mergeCell ref="R3:Y3"/>
    <mergeCell ref="G4:G7"/>
    <mergeCell ref="H4:H7"/>
    <mergeCell ref="I4:K4"/>
    <mergeCell ref="R4:S4"/>
    <mergeCell ref="T4:U4"/>
  </mergeCells>
  <pageMargins left="0.23622047244094491" right="0.23622047244094491" top="0.74803149606299213" bottom="0.55118110236220474" header="0.31496062992125984" footer="0.31496062992125984"/>
  <pageSetup paperSize="9" scale="54" orientation="landscape" r:id="rId1"/>
  <rowBreaks count="2" manualBreakCount="2">
    <brk id="24" max="24" man="1"/>
    <brk id="58" max="24" man="1"/>
  </rowBreaks>
  <colBreaks count="1" manualBreakCount="1">
    <brk id="25" max="9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3</vt:i4>
      </vt:variant>
    </vt:vector>
  </HeadingPairs>
  <TitlesOfParts>
    <vt:vector size="8" baseType="lpstr">
      <vt:lpstr>титульный лист</vt:lpstr>
      <vt:lpstr>График </vt:lpstr>
      <vt:lpstr>Сводные данные</vt:lpstr>
      <vt:lpstr>Кабинеты</vt:lpstr>
      <vt:lpstr>план  вариатив </vt:lpstr>
      <vt:lpstr>'График '!Область_печати</vt:lpstr>
      <vt:lpstr>Кабинеты!Область_печати</vt:lpstr>
      <vt:lpstr>'план  вариатив '!Область_печати</vt:lpstr>
    </vt:vector>
  </TitlesOfParts>
  <Company>ЧГТК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204</dc:creator>
  <cp:lastModifiedBy>Оксана Викторовна Папанова</cp:lastModifiedBy>
  <cp:lastPrinted>2023-04-26T06:37:16Z</cp:lastPrinted>
  <dcterms:created xsi:type="dcterms:W3CDTF">2011-11-24T01:01:45Z</dcterms:created>
  <dcterms:modified xsi:type="dcterms:W3CDTF">2024-08-29T05:11:27Z</dcterms:modified>
</cp:coreProperties>
</file>