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Программы_2024\13.02.13 Эксплуатация и обслуживание  электрического и электромеханического оборудования (по отраслям)\"/>
    </mc:Choice>
  </mc:AlternateContent>
  <xr:revisionPtr revIDLastSave="0" documentId="13_ncr:1_{1F5F821D-01AF-40EC-BFFB-643CAC76D75B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Кабинеты" sheetId="19" r:id="rId1"/>
    <sheet name="план (2)" sheetId="18" r:id="rId2"/>
    <sheet name="титульный лист " sheetId="9" r:id="rId3"/>
    <sheet name="сводный план" sheetId="2" r:id="rId4"/>
    <sheet name="сводный план (в часах)" sheetId="15" r:id="rId5"/>
    <sheet name="График " sheetId="6" r:id="rId6"/>
  </sheets>
  <definedNames>
    <definedName name="_xlnm.Print_Area" localSheetId="5">'График '!$A$1:$CP$57</definedName>
    <definedName name="_xlnm.Print_Area" localSheetId="0">Кабинеты!$A$1:$B$47</definedName>
    <definedName name="_xlnm.Print_Area" localSheetId="1">'план (2)'!$A$1:$AS$93</definedName>
    <definedName name="_xlnm.Print_Area" localSheetId="3">'сводный план'!$A$1:$I$11</definedName>
    <definedName name="_xlnm.Print_Area" localSheetId="4">'сводный план (в часах)'!$A$1:$H$11</definedName>
  </definedNames>
  <calcPr calcId="191029"/>
</workbook>
</file>

<file path=xl/calcChain.xml><?xml version="1.0" encoding="utf-8"?>
<calcChain xmlns="http://schemas.openxmlformats.org/spreadsheetml/2006/main">
  <c r="D63" i="18" l="1"/>
  <c r="E63" i="18"/>
  <c r="C63" i="18"/>
  <c r="P58" i="18" l="1"/>
  <c r="P42" i="18"/>
  <c r="G50" i="18"/>
  <c r="G44" i="18"/>
  <c r="G45" i="18"/>
  <c r="G43" i="18"/>
  <c r="G32" i="18"/>
  <c r="G33" i="18"/>
  <c r="G34" i="18"/>
  <c r="G35" i="18"/>
  <c r="G36" i="18"/>
  <c r="G37" i="18"/>
  <c r="G38" i="18"/>
  <c r="G39" i="18"/>
  <c r="G40" i="18"/>
  <c r="G31" i="18"/>
  <c r="M58" i="18"/>
  <c r="G30" i="18" l="1"/>
  <c r="R58" i="18"/>
  <c r="I58" i="18"/>
  <c r="R30" i="18"/>
  <c r="P54" i="18"/>
  <c r="P49" i="18"/>
  <c r="P41" i="18" l="1"/>
  <c r="AJ42" i="18"/>
  <c r="AH42" i="18"/>
  <c r="AI42" i="18"/>
  <c r="AF42" i="18"/>
  <c r="AG42" i="18"/>
  <c r="AE42" i="18"/>
  <c r="AE49" i="18"/>
  <c r="G25" i="18"/>
  <c r="G29" i="18"/>
  <c r="G55" i="18"/>
  <c r="G26" i="18"/>
  <c r="G27" i="18"/>
  <c r="G28" i="18"/>
  <c r="G24" i="18"/>
  <c r="G23" i="18" l="1"/>
  <c r="O54" i="18"/>
  <c r="O58" i="18"/>
  <c r="G46" i="18"/>
  <c r="G47" i="18"/>
  <c r="G48" i="18"/>
  <c r="G59" i="18"/>
  <c r="G58" i="18" s="1"/>
  <c r="G60" i="18"/>
  <c r="G61" i="18"/>
  <c r="G62" i="18"/>
  <c r="G56" i="18"/>
  <c r="G54" i="18" s="1"/>
  <c r="G57" i="18"/>
  <c r="G51" i="18"/>
  <c r="G52" i="18"/>
  <c r="G53" i="18"/>
  <c r="M54" i="18"/>
  <c r="L54" i="18"/>
  <c r="L58" i="18"/>
  <c r="M42" i="18"/>
  <c r="AL70" i="18"/>
  <c r="CP16" i="6"/>
  <c r="AI54" i="18"/>
  <c r="AH54" i="18"/>
  <c r="AJ54" i="18"/>
  <c r="G42" i="18" l="1"/>
  <c r="G49" i="18"/>
  <c r="H49" i="18"/>
  <c r="I49" i="18"/>
  <c r="J49" i="18"/>
  <c r="K49" i="18"/>
  <c r="L49" i="18"/>
  <c r="M49" i="18"/>
  <c r="N49" i="18"/>
  <c r="O49" i="18"/>
  <c r="Q49" i="18"/>
  <c r="U49" i="18"/>
  <c r="V49" i="18"/>
  <c r="W49" i="18"/>
  <c r="X49" i="18"/>
  <c r="Y49" i="18"/>
  <c r="Z49" i="18"/>
  <c r="AA49" i="18"/>
  <c r="AB49" i="18"/>
  <c r="AC49" i="18"/>
  <c r="AD49" i="18"/>
  <c r="AF49" i="18"/>
  <c r="AG49" i="18"/>
  <c r="AH49" i="18"/>
  <c r="AI49" i="18"/>
  <c r="AJ49" i="18"/>
  <c r="R74" i="18" l="1"/>
  <c r="R73" i="18"/>
  <c r="R72" i="18"/>
  <c r="S58" i="18"/>
  <c r="AB58" i="18"/>
  <c r="AA58" i="18"/>
  <c r="Z58" i="18"/>
  <c r="Y58" i="18"/>
  <c r="Y41" i="18" s="1"/>
  <c r="T58" i="18"/>
  <c r="Q58" i="18"/>
  <c r="N58" i="18"/>
  <c r="K58" i="18"/>
  <c r="J58" i="18"/>
  <c r="R55" i="18"/>
  <c r="R54" i="18" s="1"/>
  <c r="AH41" i="18"/>
  <c r="AG54" i="18"/>
  <c r="T54" i="18"/>
  <c r="S54" i="18"/>
  <c r="Q54" i="18"/>
  <c r="N54" i="18"/>
  <c r="K54" i="18"/>
  <c r="K41" i="18" s="1"/>
  <c r="J54" i="18"/>
  <c r="I54" i="18"/>
  <c r="H54" i="18"/>
  <c r="T51" i="18"/>
  <c r="R51" i="18"/>
  <c r="S49" i="18"/>
  <c r="R48" i="18"/>
  <c r="R45" i="18"/>
  <c r="S43" i="18"/>
  <c r="R43" i="18"/>
  <c r="AI41" i="18"/>
  <c r="AF41" i="18"/>
  <c r="AE41" i="18"/>
  <c r="AD42" i="18"/>
  <c r="AD41" i="18" s="1"/>
  <c r="AC42" i="18"/>
  <c r="AC41" i="18" s="1"/>
  <c r="AB42" i="18"/>
  <c r="AA42" i="18"/>
  <c r="Z42" i="18"/>
  <c r="Y42" i="18"/>
  <c r="X42" i="18"/>
  <c r="X41" i="18" s="1"/>
  <c r="W42" i="18"/>
  <c r="W41" i="18" s="1"/>
  <c r="V42" i="18"/>
  <c r="V41" i="18" s="1"/>
  <c r="U42" i="18"/>
  <c r="U41" i="18" s="1"/>
  <c r="T42" i="18"/>
  <c r="Q42" i="18"/>
  <c r="O42" i="18"/>
  <c r="N42" i="18"/>
  <c r="L42" i="18"/>
  <c r="L41" i="18" s="1"/>
  <c r="K42" i="18"/>
  <c r="J42" i="18"/>
  <c r="I42" i="18"/>
  <c r="H42" i="18"/>
  <c r="AJ41" i="18"/>
  <c r="E41" i="18"/>
  <c r="D41" i="18"/>
  <c r="C41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Q30" i="18"/>
  <c r="P30" i="18"/>
  <c r="O30" i="18"/>
  <c r="N30" i="18"/>
  <c r="M30" i="18"/>
  <c r="L30" i="18"/>
  <c r="K30" i="18"/>
  <c r="J30" i="18"/>
  <c r="I30" i="18"/>
  <c r="H30" i="18"/>
  <c r="S28" i="18"/>
  <c r="I28" i="18"/>
  <c r="R28" i="18"/>
  <c r="S27" i="18"/>
  <c r="R27" i="18"/>
  <c r="S26" i="18"/>
  <c r="S25" i="18"/>
  <c r="R25" i="18"/>
  <c r="R23" i="18" s="1"/>
  <c r="S24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Q23" i="18"/>
  <c r="P23" i="18"/>
  <c r="O23" i="18"/>
  <c r="N23" i="18"/>
  <c r="M23" i="18"/>
  <c r="L23" i="18"/>
  <c r="K23" i="18"/>
  <c r="J23" i="18"/>
  <c r="H23" i="18"/>
  <c r="X8" i="18"/>
  <c r="X7" i="18" s="1"/>
  <c r="W8" i="18"/>
  <c r="W7" i="18" s="1"/>
  <c r="V8" i="18"/>
  <c r="V7" i="18" s="1"/>
  <c r="U8" i="18"/>
  <c r="U7" i="18" s="1"/>
  <c r="T8" i="18"/>
  <c r="T7" i="18" s="1"/>
  <c r="S8" i="18"/>
  <c r="S7" i="18" s="1"/>
  <c r="R8" i="18"/>
  <c r="R7" i="18" s="1"/>
  <c r="Q8" i="18"/>
  <c r="Q7" i="18" s="1"/>
  <c r="P8" i="18"/>
  <c r="P7" i="18" s="1"/>
  <c r="P63" i="18" s="1"/>
  <c r="O8" i="18"/>
  <c r="N8" i="18"/>
  <c r="N7" i="18" s="1"/>
  <c r="M8" i="18"/>
  <c r="M7" i="18" s="1"/>
  <c r="L8" i="18"/>
  <c r="K8" i="18"/>
  <c r="K7" i="18" s="1"/>
  <c r="J8" i="18"/>
  <c r="J7" i="18" s="1"/>
  <c r="I8" i="18"/>
  <c r="I7" i="18" s="1"/>
  <c r="H8" i="18"/>
  <c r="H7" i="18" s="1"/>
  <c r="G8" i="18"/>
  <c r="G7" i="18" s="1"/>
  <c r="O7" i="18"/>
  <c r="L7" i="18"/>
  <c r="L63" i="18" s="1"/>
  <c r="F7" i="18"/>
  <c r="E7" i="18"/>
  <c r="D7" i="18"/>
  <c r="C7" i="18"/>
  <c r="CO22" i="6"/>
  <c r="CN22" i="6"/>
  <c r="CM22" i="6"/>
  <c r="CK22" i="6"/>
  <c r="CJ22" i="6"/>
  <c r="CI22" i="6"/>
  <c r="CH22" i="6"/>
  <c r="CG22" i="6"/>
  <c r="CE22" i="6"/>
  <c r="CF20" i="6"/>
  <c r="CP19" i="6"/>
  <c r="CF19" i="6"/>
  <c r="CP18" i="6"/>
  <c r="CF18" i="6"/>
  <c r="CP17" i="6"/>
  <c r="CF17" i="6"/>
  <c r="CF16" i="6"/>
  <c r="G10" i="15"/>
  <c r="F10" i="15"/>
  <c r="E10" i="15"/>
  <c r="D10" i="15"/>
  <c r="C10" i="15"/>
  <c r="B10" i="15"/>
  <c r="H9" i="15"/>
  <c r="H8" i="15"/>
  <c r="H7" i="15"/>
  <c r="H10" i="15" s="1"/>
  <c r="H6" i="15"/>
  <c r="H10" i="2"/>
  <c r="G10" i="2"/>
  <c r="F10" i="2"/>
  <c r="E10" i="2"/>
  <c r="D10" i="2"/>
  <c r="C10" i="2"/>
  <c r="B10" i="2"/>
  <c r="I9" i="2"/>
  <c r="I8" i="2"/>
  <c r="I7" i="2"/>
  <c r="I6" i="2"/>
  <c r="N41" i="18" l="1"/>
  <c r="AJ64" i="18"/>
  <c r="CF22" i="6"/>
  <c r="H41" i="18"/>
  <c r="H63" i="18" s="1"/>
  <c r="U63" i="18"/>
  <c r="U65" i="18" s="1"/>
  <c r="J41" i="18"/>
  <c r="Z41" i="18"/>
  <c r="W63" i="18"/>
  <c r="W65" i="18" s="1"/>
  <c r="I10" i="2"/>
  <c r="R42" i="18"/>
  <c r="I41" i="18"/>
  <c r="Q41" i="18"/>
  <c r="Q63" i="18" s="1"/>
  <c r="AB41" i="18"/>
  <c r="AB64" i="18" s="1"/>
  <c r="Y63" i="18"/>
  <c r="Y65" i="18" s="1"/>
  <c r="AI63" i="18"/>
  <c r="N63" i="18"/>
  <c r="CP22" i="6"/>
  <c r="AG41" i="18"/>
  <c r="AG63" i="18" s="1"/>
  <c r="AE63" i="18"/>
  <c r="AE64" i="18" s="1"/>
  <c r="AJ63" i="18"/>
  <c r="G41" i="18"/>
  <c r="AI65" i="18"/>
  <c r="I23" i="18"/>
  <c r="S30" i="18"/>
  <c r="S42" i="18"/>
  <c r="S41" i="18" s="1"/>
  <c r="S23" i="18"/>
  <c r="M41" i="18"/>
  <c r="M63" i="18" s="1"/>
  <c r="AC63" i="18"/>
  <c r="O41" i="18"/>
  <c r="O63" i="18" s="1"/>
  <c r="T49" i="18"/>
  <c r="T41" i="18" s="1"/>
  <c r="T63" i="18" s="1"/>
  <c r="Z63" i="18"/>
  <c r="Z64" i="18" s="1"/>
  <c r="X63" i="18"/>
  <c r="X64" i="18" s="1"/>
  <c r="AD63" i="18"/>
  <c r="AD64" i="18" s="1"/>
  <c r="AA41" i="18"/>
  <c r="AH64" i="18"/>
  <c r="V63" i="18"/>
  <c r="V68" i="18" s="1"/>
  <c r="K63" i="18"/>
  <c r="AI64" i="18"/>
  <c r="AJ68" i="18"/>
  <c r="J63" i="18"/>
  <c r="AF64" i="18"/>
  <c r="AF63" i="18"/>
  <c r="R50" i="18"/>
  <c r="AH63" i="18"/>
  <c r="Z68" i="18" l="1"/>
  <c r="AB63" i="18"/>
  <c r="R49" i="18"/>
  <c r="R41" i="18" s="1"/>
  <c r="R63" i="18" s="1"/>
  <c r="I63" i="18"/>
  <c r="AA63" i="18"/>
  <c r="AA64" i="18" s="1"/>
  <c r="G63" i="18"/>
  <c r="G64" i="18" s="1"/>
  <c r="AE65" i="18"/>
  <c r="AE68" i="18"/>
  <c r="AC65" i="18"/>
  <c r="AG68" i="18"/>
  <c r="AG65" i="18"/>
  <c r="AG64" i="18"/>
  <c r="AI68" i="18"/>
  <c r="AC64" i="18"/>
  <c r="AC68" i="18"/>
  <c r="S63" i="18"/>
  <c r="U68" i="18"/>
  <c r="U64" i="18"/>
  <c r="W64" i="18"/>
  <c r="W68" i="18"/>
  <c r="V64" i="18"/>
  <c r="Y68" i="18"/>
  <c r="Y64" i="18"/>
  <c r="AA65" i="18" l="1"/>
  <c r="AA68" i="18"/>
  <c r="G65" i="18"/>
</calcChain>
</file>

<file path=xl/sharedStrings.xml><?xml version="1.0" encoding="utf-8"?>
<sst xmlns="http://schemas.openxmlformats.org/spreadsheetml/2006/main" count="468" uniqueCount="353">
  <si>
    <t>УТВЕРЖДАЮ</t>
  </si>
  <si>
    <t xml:space="preserve">Директор ГБПОУ  </t>
  </si>
  <si>
    <t>"Черемховский ГТК им. М.И. Щадова"</t>
  </si>
  <si>
    <t xml:space="preserve">________________ С.Н. Сычев </t>
  </si>
  <si>
    <t>"           "</t>
  </si>
  <si>
    <t>УЧЕБНЫЙ ПЛАН</t>
  </si>
  <si>
    <t>образовательной программы подготовки специалистов среднего звена</t>
  </si>
  <si>
    <t>среднего профессионального образования</t>
  </si>
  <si>
    <t>"Черемховский горнотехнический колледж им. М.И. Щадова"</t>
  </si>
  <si>
    <t xml:space="preserve">наименование образовательного учреждения </t>
  </si>
  <si>
    <t xml:space="preserve">по специальности среднего профессионального образования </t>
  </si>
  <si>
    <t>код и наименование  профессии/специальности</t>
  </si>
  <si>
    <t xml:space="preserve">по программе </t>
  </si>
  <si>
    <t xml:space="preserve">базовой  </t>
  </si>
  <si>
    <t>подготовки</t>
  </si>
  <si>
    <t>базовой или углубленной</t>
  </si>
  <si>
    <t>Квалификация:</t>
  </si>
  <si>
    <t>техник</t>
  </si>
  <si>
    <t>Форма обучения:</t>
  </si>
  <si>
    <t>очная</t>
  </si>
  <si>
    <t xml:space="preserve">Нормативный срок освоения ППССЗ - </t>
  </si>
  <si>
    <t>года</t>
  </si>
  <si>
    <t xml:space="preserve">и </t>
  </si>
  <si>
    <t>мес</t>
  </si>
  <si>
    <t xml:space="preserve">на базе </t>
  </si>
  <si>
    <t xml:space="preserve">основного общего образования </t>
  </si>
  <si>
    <t xml:space="preserve">Профиль получаемого профессионального </t>
  </si>
  <si>
    <t xml:space="preserve">образования </t>
  </si>
  <si>
    <t>технологический</t>
  </si>
  <si>
    <t>1. Сводные данные по бюджету времени (в неделях)</t>
  </si>
  <si>
    <t xml:space="preserve">Курсы </t>
  </si>
  <si>
    <t xml:space="preserve">Обучение по дисциплинам и междисциплинарным курсам </t>
  </si>
  <si>
    <t xml:space="preserve">Учебная практика </t>
  </si>
  <si>
    <t xml:space="preserve">Производственная практика </t>
  </si>
  <si>
    <t xml:space="preserve">Промежуточная аттестация </t>
  </si>
  <si>
    <t xml:space="preserve">Государственная итоговая аттестация </t>
  </si>
  <si>
    <t xml:space="preserve">Каникулы </t>
  </si>
  <si>
    <t xml:space="preserve">Всего </t>
  </si>
  <si>
    <t xml:space="preserve">по профилю специальности </t>
  </si>
  <si>
    <t xml:space="preserve">преддипломная </t>
  </si>
  <si>
    <t xml:space="preserve">I курс </t>
  </si>
  <si>
    <t xml:space="preserve">II курс </t>
  </si>
  <si>
    <t xml:space="preserve">III курс </t>
  </si>
  <si>
    <t xml:space="preserve">IV курс </t>
  </si>
  <si>
    <t>Всего</t>
  </si>
  <si>
    <t>1. Сводные данные по бюджету времени (в часах)</t>
  </si>
  <si>
    <t>курс</t>
  </si>
  <si>
    <t>сентябрь</t>
  </si>
  <si>
    <t>29.09  - 05.10</t>
  </si>
  <si>
    <t>октябрь</t>
  </si>
  <si>
    <t>27.10 – 02.11</t>
  </si>
  <si>
    <t>ноябрь</t>
  </si>
  <si>
    <t>декабрь</t>
  </si>
  <si>
    <t>29.12 – 04.01</t>
  </si>
  <si>
    <t>январь</t>
  </si>
  <si>
    <t>26.01 – 01.02</t>
  </si>
  <si>
    <t>февраль</t>
  </si>
  <si>
    <t>23.02 – 01.03</t>
  </si>
  <si>
    <t>март</t>
  </si>
  <si>
    <t>30.03 - 05.04</t>
  </si>
  <si>
    <t>апрель</t>
  </si>
  <si>
    <t>27.04 – 03.05</t>
  </si>
  <si>
    <t>май</t>
  </si>
  <si>
    <t>июнь</t>
  </si>
  <si>
    <t>29.06 - 05.07</t>
  </si>
  <si>
    <t>июль</t>
  </si>
  <si>
    <t>27.07 – 02.08</t>
  </si>
  <si>
    <t>август</t>
  </si>
  <si>
    <t>КУРСЫ</t>
  </si>
  <si>
    <t>Теор. обучен.</t>
  </si>
  <si>
    <t>Экз.сессии, нед</t>
  </si>
  <si>
    <t>Произ. практика</t>
  </si>
  <si>
    <t>Защита ВКР</t>
  </si>
  <si>
    <t>подготовка ВКР</t>
  </si>
  <si>
    <t>каникулы</t>
  </si>
  <si>
    <t>Всего недель</t>
  </si>
  <si>
    <t>1     7</t>
  </si>
  <si>
    <t>8       14</t>
  </si>
  <si>
    <t>15     21</t>
  </si>
  <si>
    <t>22     28</t>
  </si>
  <si>
    <t>6     12</t>
  </si>
  <si>
    <t>13     19</t>
  </si>
  <si>
    <t>20     26</t>
  </si>
  <si>
    <t>3       9</t>
  </si>
  <si>
    <t>10      16</t>
  </si>
  <si>
    <t>17      23</t>
  </si>
  <si>
    <t>24      30</t>
  </si>
  <si>
    <t>1        7</t>
  </si>
  <si>
    <t>8      14</t>
  </si>
  <si>
    <t>5      11</t>
  </si>
  <si>
    <t>12      18</t>
  </si>
  <si>
    <t>19     25</t>
  </si>
  <si>
    <t>2      8</t>
  </si>
  <si>
    <t>9     15</t>
  </si>
  <si>
    <t>16      22</t>
  </si>
  <si>
    <t>9       15</t>
  </si>
  <si>
    <t>23      29</t>
  </si>
  <si>
    <t>13      19</t>
  </si>
  <si>
    <t>20      26</t>
  </si>
  <si>
    <t>4        10</t>
  </si>
  <si>
    <t>11    17</t>
  </si>
  <si>
    <t>18    24</t>
  </si>
  <si>
    <t>25    31</t>
  </si>
  <si>
    <t>1       7</t>
  </si>
  <si>
    <t>15      21</t>
  </si>
  <si>
    <t>22      28</t>
  </si>
  <si>
    <t>6         12</t>
  </si>
  <si>
    <t>10    16</t>
  </si>
  <si>
    <t>24      31</t>
  </si>
  <si>
    <t>недель</t>
  </si>
  <si>
    <t>часов</t>
  </si>
  <si>
    <t>учебн.</t>
  </si>
  <si>
    <t>по спец</t>
  </si>
  <si>
    <t>преддип</t>
  </si>
  <si>
    <t>уп</t>
  </si>
  <si>
    <t>пс</t>
  </si>
  <si>
    <t>с</t>
  </si>
  <si>
    <t>Условные обозначения:</t>
  </si>
  <si>
    <t>-теоретическое обучение</t>
  </si>
  <si>
    <t>-промежуточная аттестация</t>
  </si>
  <si>
    <t>-подготовкак ВКР</t>
  </si>
  <si>
    <t>-защита ВКР</t>
  </si>
  <si>
    <t>-каникулы</t>
  </si>
  <si>
    <t>уч</t>
  </si>
  <si>
    <t>-учебная практика</t>
  </si>
  <si>
    <t>-практика по профилю специальности</t>
  </si>
  <si>
    <t>всего учебных занятий</t>
  </si>
  <si>
    <t>консультации</t>
  </si>
  <si>
    <t>ПА</t>
  </si>
  <si>
    <t>7 сем</t>
  </si>
  <si>
    <t>8 сем</t>
  </si>
  <si>
    <t>зачет</t>
  </si>
  <si>
    <t>дифференцированный зачет</t>
  </si>
  <si>
    <t>экзамен</t>
  </si>
  <si>
    <t>Общеобразовательный цикл</t>
  </si>
  <si>
    <t>Общие  общеобразовательные учебные  дисциплины</t>
  </si>
  <si>
    <t xml:space="preserve">Русский язык </t>
  </si>
  <si>
    <t xml:space="preserve">Иностранный язык </t>
  </si>
  <si>
    <t>ОУД. 03</t>
  </si>
  <si>
    <t xml:space="preserve">История </t>
  </si>
  <si>
    <t xml:space="preserve">Физическая культура </t>
  </si>
  <si>
    <t>ДЗ</t>
  </si>
  <si>
    <t xml:space="preserve">Информатика </t>
  </si>
  <si>
    <t>Э</t>
  </si>
  <si>
    <t xml:space="preserve">Физика </t>
  </si>
  <si>
    <t>Химия</t>
  </si>
  <si>
    <t>3,4,5,6,7</t>
  </si>
  <si>
    <t xml:space="preserve">Математика </t>
  </si>
  <si>
    <t xml:space="preserve"> Э</t>
  </si>
  <si>
    <t>Информационные технологии в профессиональной деятельности</t>
  </si>
  <si>
    <t>ОП.00</t>
  </si>
  <si>
    <t>Общепрофессиональный цикл</t>
  </si>
  <si>
    <t>ОП.01</t>
  </si>
  <si>
    <t xml:space="preserve">Инженерная графика </t>
  </si>
  <si>
    <t>ОП.02</t>
  </si>
  <si>
    <t>ОП.03</t>
  </si>
  <si>
    <t>ОП.04</t>
  </si>
  <si>
    <t>ОП.05</t>
  </si>
  <si>
    <t>ОП.07</t>
  </si>
  <si>
    <t>ОП.09</t>
  </si>
  <si>
    <t>ОП.10</t>
  </si>
  <si>
    <t>Безопасность жизнедеятельности</t>
  </si>
  <si>
    <t>П.00</t>
  </si>
  <si>
    <t>Профессиональный цикл</t>
  </si>
  <si>
    <t>ПМ.01</t>
  </si>
  <si>
    <t>МДК.01.01</t>
  </si>
  <si>
    <t>МДК.01.02</t>
  </si>
  <si>
    <t>МДК.01.03</t>
  </si>
  <si>
    <t>Основы технической эксплуатации и обслуживания электрического и электромеханического оборудования</t>
  </si>
  <si>
    <t>ПП.01</t>
  </si>
  <si>
    <t>ДЗ,ДЗ</t>
  </si>
  <si>
    <t>Экзамен по модулю</t>
  </si>
  <si>
    <t>ПМ.02</t>
  </si>
  <si>
    <t>МДК.02.01</t>
  </si>
  <si>
    <t>ПП.02</t>
  </si>
  <si>
    <t>ПМ.03</t>
  </si>
  <si>
    <t>МДК.03.01</t>
  </si>
  <si>
    <t>Учебная практика</t>
  </si>
  <si>
    <t>Всего часов обучения по циклам ППССЗ</t>
  </si>
  <si>
    <t>Недельная нагрузка, час</t>
  </si>
  <si>
    <t>ПДП</t>
  </si>
  <si>
    <t>Производственная практика (преддипломная)</t>
  </si>
  <si>
    <t>Учебной практики</t>
  </si>
  <si>
    <t>Производственной практики</t>
  </si>
  <si>
    <t>Экзаменов</t>
  </si>
  <si>
    <t>Зачетов</t>
  </si>
  <si>
    <t>ЛПЗ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</si>
  <si>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</si>
  <si>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</si>
  <si>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</si>
  <si>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Основы финансовой грамотности</t>
  </si>
  <si>
    <t>Техническая механика</t>
  </si>
  <si>
    <t>ПП.04</t>
  </si>
  <si>
    <t>Индекс</t>
  </si>
  <si>
    <t>наименование циклов, дисциплин, профессиональных модулей, МДК, практик</t>
  </si>
  <si>
    <t>форма промежуточной аттестации</t>
  </si>
  <si>
    <t>объем образовательной программы</t>
  </si>
  <si>
    <t>нагрузка обучающихся, час</t>
  </si>
  <si>
    <t>примерная программа</t>
  </si>
  <si>
    <t>вариатив</t>
  </si>
  <si>
    <t>распределение обязательной нагрузки по курсам и семестрам (час в семестр)</t>
  </si>
  <si>
    <t>самостоятельная работа</t>
  </si>
  <si>
    <t>работа обучающихся во взаимодействии с преподавателем</t>
  </si>
  <si>
    <t>по практике учебной и производственной</t>
  </si>
  <si>
    <t>1 курс</t>
  </si>
  <si>
    <t>2 курс</t>
  </si>
  <si>
    <t>3 курс</t>
  </si>
  <si>
    <t>4 курс</t>
  </si>
  <si>
    <t>нагрузка на дисциплины и МДК, в том числе</t>
  </si>
  <si>
    <t>промежуточная аттестация</t>
  </si>
  <si>
    <t>всего</t>
  </si>
  <si>
    <t>1 сем.</t>
  </si>
  <si>
    <t>2 сем</t>
  </si>
  <si>
    <t>3 сем</t>
  </si>
  <si>
    <t>4 сем</t>
  </si>
  <si>
    <t>5 сем</t>
  </si>
  <si>
    <t>6 сем</t>
  </si>
  <si>
    <t>дифференциорованный зачет</t>
  </si>
  <si>
    <t>лаб. И практических</t>
  </si>
  <si>
    <t>индивидуальный проект(курсовая работа (проект)</t>
  </si>
  <si>
    <t>ОУД. 01</t>
  </si>
  <si>
    <t xml:space="preserve"> -,ДЗ</t>
  </si>
  <si>
    <t>ОУД. 02</t>
  </si>
  <si>
    <t>Литература</t>
  </si>
  <si>
    <t>ОУД. 04</t>
  </si>
  <si>
    <t>Обществознание</t>
  </si>
  <si>
    <t>ОУД. 05</t>
  </si>
  <si>
    <t>География</t>
  </si>
  <si>
    <t>ОУД. 06</t>
  </si>
  <si>
    <t>ОУД. 07</t>
  </si>
  <si>
    <t>ОУД. 08</t>
  </si>
  <si>
    <t>ОУД. 09</t>
  </si>
  <si>
    <t>ОУД. 10</t>
  </si>
  <si>
    <t>ОУД. 11</t>
  </si>
  <si>
    <t>ОУД. 12</t>
  </si>
  <si>
    <t>ОУД. 13</t>
  </si>
  <si>
    <t>Биология</t>
  </si>
  <si>
    <t>ОУД. 14</t>
  </si>
  <si>
    <t>индивидуальный проект</t>
  </si>
  <si>
    <t>СГ.00</t>
  </si>
  <si>
    <t>Социально-гуманитарный цикл</t>
  </si>
  <si>
    <t>СГ.01</t>
  </si>
  <si>
    <t>СГ.02</t>
  </si>
  <si>
    <t xml:space="preserve"> З, ДЗ</t>
  </si>
  <si>
    <t>СГ.03</t>
  </si>
  <si>
    <t>СГ.04</t>
  </si>
  <si>
    <t>З,З,З,З, ДЗ</t>
  </si>
  <si>
    <t>СГ.05</t>
  </si>
  <si>
    <t>СГ.06</t>
  </si>
  <si>
    <t xml:space="preserve">Электротехника и электроника </t>
  </si>
  <si>
    <t>Метрология, стандартизация и сертификация</t>
  </si>
  <si>
    <t>Материаловедение</t>
  </si>
  <si>
    <t>ОП.06</t>
  </si>
  <si>
    <t>Электрические машины и электропривод</t>
  </si>
  <si>
    <t>Прикладная математика</t>
  </si>
  <si>
    <t>ОП.08</t>
  </si>
  <si>
    <t>Охрана труда</t>
  </si>
  <si>
    <t>Основы предпринимательской деятельности</t>
  </si>
  <si>
    <t>Осуществление технического обслуживания и ремонта электрического и электромеханического оборудования</t>
  </si>
  <si>
    <t>Электроснабжение</t>
  </si>
  <si>
    <t>Электрическое и электромеханическое оборудование</t>
  </si>
  <si>
    <t>УП.01</t>
  </si>
  <si>
    <t>Организационное обеспечение эксплуатации, технического обслуживания и ремонта электрического и электромеханического оборудования</t>
  </si>
  <si>
    <t>Планирование, разработка документации и контроль безопасности при эксплуатации электрического и электромеханического оборудования</t>
  </si>
  <si>
    <t>УП 02</t>
  </si>
  <si>
    <t>Производственная практика</t>
  </si>
  <si>
    <t>ПП. 03</t>
  </si>
  <si>
    <t>ПМ.04</t>
  </si>
  <si>
    <t>Выполнение работ по одной или нескольким профессиям рабочих, должностям служащих</t>
  </si>
  <si>
    <t>МДК.04.01</t>
  </si>
  <si>
    <t>УП. 04</t>
  </si>
  <si>
    <t>ГИА</t>
  </si>
  <si>
    <t xml:space="preserve">Государственная (итоговая) аттестация                                                                                                                     1. Программа базовой/углубленной подготовки                                                                                             1.1   Дипломный проект (работа)                                                                                                           Выполнение дипломного проекта (работы)  с                                                                                         Защита дипломного проекта (работы)   с                                                                                   </t>
  </si>
  <si>
    <t xml:space="preserve">всего </t>
  </si>
  <si>
    <t>Дисциплины и МДК</t>
  </si>
  <si>
    <t>Преддипломной практики</t>
  </si>
  <si>
    <t>Дифф. Зачетов</t>
  </si>
  <si>
    <t>Разработка и оформление технической документации электрического и электромеханического оборудования</t>
  </si>
  <si>
    <t>пп</t>
  </si>
  <si>
    <t>Э,ДЗ</t>
  </si>
  <si>
    <t>2024  г.</t>
  </si>
  <si>
    <t>13.02.13 Эксплуатация и обслуживание электрического и электромеханического оборудования (по отраслям)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</si>
  <si>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</si>
  <si>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Перечень кабинетов, лабораторий, мастерских и др. для подготовки по специальности 13.02.11 Техническая эксплуатация и обслуживание электрического и электромеханического оборудования (по отраслям)</t>
  </si>
  <si>
    <t>№</t>
  </si>
  <si>
    <t xml:space="preserve">Наименование </t>
  </si>
  <si>
    <t>Кабинеты:</t>
  </si>
  <si>
    <t xml:space="preserve">Русского языка </t>
  </si>
  <si>
    <t>Литературы</t>
  </si>
  <si>
    <t>Химии</t>
  </si>
  <si>
    <t>Физики</t>
  </si>
  <si>
    <t>Истории</t>
  </si>
  <si>
    <t>Обществознания</t>
  </si>
  <si>
    <t>Биологии</t>
  </si>
  <si>
    <t>203,207,209,204</t>
  </si>
  <si>
    <t>Информатики</t>
  </si>
  <si>
    <t>Географии</t>
  </si>
  <si>
    <t>Экологии</t>
  </si>
  <si>
    <t>Основы проектной деятельности</t>
  </si>
  <si>
    <t>213,214,216,311,403</t>
  </si>
  <si>
    <t>социально-экономических дисиплин</t>
  </si>
  <si>
    <t>221,310,413</t>
  </si>
  <si>
    <t xml:space="preserve">иностранного языка </t>
  </si>
  <si>
    <t>410,411,412</t>
  </si>
  <si>
    <t>математики</t>
  </si>
  <si>
    <t>222</t>
  </si>
  <si>
    <t xml:space="preserve">экологических основ природопользования </t>
  </si>
  <si>
    <t>109,204</t>
  </si>
  <si>
    <t>информационных технологий в профессиональной деятельности</t>
  </si>
  <si>
    <t>217,218</t>
  </si>
  <si>
    <t>инженерной графики</t>
  </si>
  <si>
    <t>223</t>
  </si>
  <si>
    <t xml:space="preserve">основ экономики </t>
  </si>
  <si>
    <t>101</t>
  </si>
  <si>
    <t>технической механики</t>
  </si>
  <si>
    <t>217</t>
  </si>
  <si>
    <t xml:space="preserve">материаловедения </t>
  </si>
  <si>
    <t>400</t>
  </si>
  <si>
    <t>правовых основ профессиональной деятельности</t>
  </si>
  <si>
    <t>217,214</t>
  </si>
  <si>
    <t xml:space="preserve">охраны труда </t>
  </si>
  <si>
    <t>210</t>
  </si>
  <si>
    <t xml:space="preserve">безопасности жизнедеятельности </t>
  </si>
  <si>
    <t>116</t>
  </si>
  <si>
    <t xml:space="preserve">технического регулирования и контроля качества </t>
  </si>
  <si>
    <t>102</t>
  </si>
  <si>
    <t xml:space="preserve">технологии и оборудования производства электротехнических изделий </t>
  </si>
  <si>
    <t>Лаборатории:</t>
  </si>
  <si>
    <t>207</t>
  </si>
  <si>
    <t xml:space="preserve">автоматизированных информационных систем </t>
  </si>
  <si>
    <t>105</t>
  </si>
  <si>
    <t>электротехники и электронной техники</t>
  </si>
  <si>
    <t>02</t>
  </si>
  <si>
    <t>электротехнических машин</t>
  </si>
  <si>
    <t>электротехнических аппаратов</t>
  </si>
  <si>
    <t>метрологии, стандартизации и сертификации</t>
  </si>
  <si>
    <t xml:space="preserve">электрического и электромеханического оборудования </t>
  </si>
  <si>
    <t>технической эксплуатации и обслуживания электрического и электромеханического оборудования</t>
  </si>
  <si>
    <t>Мастерские:</t>
  </si>
  <si>
    <t>04</t>
  </si>
  <si>
    <t>слесарно-механические</t>
  </si>
  <si>
    <t xml:space="preserve">электромонтажные </t>
  </si>
  <si>
    <t>Спортивный комплекс</t>
  </si>
  <si>
    <t>312</t>
  </si>
  <si>
    <t>спортивный зал</t>
  </si>
  <si>
    <t>открытый стадион широкого профиля с элементами полосы препятствий</t>
  </si>
  <si>
    <t>стрелковый тир (в любой модификации, включая электронный) или место для стрельбы)</t>
  </si>
  <si>
    <t>Залы:</t>
  </si>
  <si>
    <t>302</t>
  </si>
  <si>
    <t>библиотека, читальный зал с выходом в сеть Интернет</t>
  </si>
  <si>
    <t>224</t>
  </si>
  <si>
    <t>актовый зал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</si>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</sst>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33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indexed="8"/>
      <name val="Calibri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7"/>
      <name val="Arial Cyr"/>
      <charset val="204"/>
    </font>
    <font>
      <b/>
      <sz val="7"/>
      <name val="Times New Roman"/>
      <charset val="134"/>
    </font>
    <font>
      <sz val="7"/>
      <name val="Arial Cyr"/>
      <charset val="204"/>
    </font>
    <font>
      <sz val="7"/>
      <name val="Times New Roman"/>
      <charset val="134"/>
    </font>
    <font>
      <b/>
      <sz val="7"/>
      <name val="Times New Roman"/>
      <charset val="204"/>
    </font>
    <font>
      <sz val="6"/>
      <name val="Times New Roman"/>
      <charset val="134"/>
    </font>
    <font>
      <sz val="7"/>
      <name val="Times New Roman"/>
      <charset val="204"/>
    </font>
    <font>
      <b/>
      <sz val="7"/>
      <color indexed="10"/>
      <name val="Times New Roman"/>
      <charset val="134"/>
    </font>
    <font>
      <b/>
      <sz val="14"/>
      <color indexed="8"/>
      <name val="Times New Roman"/>
      <charset val="204"/>
    </font>
    <font>
      <sz val="14"/>
      <color indexed="8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i/>
      <sz val="14"/>
      <color indexed="8"/>
      <name val="Times New Roman"/>
      <charset val="204"/>
    </font>
    <font>
      <sz val="14"/>
      <color indexed="8"/>
      <name val="Calibri"/>
      <charset val="204"/>
    </font>
    <font>
      <i/>
      <sz val="10"/>
      <color indexed="8"/>
      <name val="Times New Roman"/>
      <charset val="204"/>
    </font>
    <font>
      <sz val="13"/>
      <color indexed="8"/>
      <name val="Times New Roman"/>
      <charset val="204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1"/>
      <color rgb="FF000000"/>
      <name val="Arial Cyr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20651875362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31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Fill="1"/>
    <xf numFmtId="0" fontId="0" fillId="0" borderId="2" xfId="0" applyFont="1" applyFill="1" applyBorder="1"/>
    <xf numFmtId="0" fontId="0" fillId="0" borderId="2" xfId="0" applyFill="1" applyBorder="1"/>
    <xf numFmtId="0" fontId="0" fillId="0" borderId="2" xfId="0" applyBorder="1" applyAlignment="1">
      <alignment vertical="center"/>
    </xf>
    <xf numFmtId="0" fontId="5" fillId="0" borderId="0" xfId="1" applyFont="1"/>
    <xf numFmtId="0" fontId="6" fillId="0" borderId="0" xfId="1" applyAlignment="1">
      <alignment horizontal="left" vertical="center"/>
    </xf>
    <xf numFmtId="0" fontId="6" fillId="0" borderId="0" xfId="1"/>
    <xf numFmtId="0" fontId="8" fillId="0" borderId="10" xfId="1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center" vertical="center" textRotation="90" wrapText="1"/>
    </xf>
    <xf numFmtId="0" fontId="8" fillId="0" borderId="2" xfId="1" applyFont="1" applyBorder="1" applyAlignment="1">
      <alignment horizontal="center" vertical="center" textRotation="90" wrapText="1"/>
    </xf>
    <xf numFmtId="0" fontId="9" fillId="0" borderId="2" xfId="1" applyFont="1" applyBorder="1"/>
    <xf numFmtId="0" fontId="9" fillId="0" borderId="2" xfId="1" applyFont="1" applyBorder="1" applyAlignment="1">
      <alignment horizontal="center" vertical="center" textRotation="90" wrapText="1"/>
    </xf>
    <xf numFmtId="0" fontId="9" fillId="0" borderId="1" xfId="1" applyFont="1" applyBorder="1"/>
    <xf numFmtId="0" fontId="9" fillId="0" borderId="1" xfId="1" applyFont="1" applyBorder="1" applyAlignment="1">
      <alignment horizontal="center" vertical="center" textRotation="90" wrapText="1"/>
    </xf>
    <xf numFmtId="0" fontId="9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1" fontId="11" fillId="0" borderId="2" xfId="1" applyNumberFormat="1" applyFont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left" vertical="center" wrapText="1"/>
    </xf>
    <xf numFmtId="1" fontId="11" fillId="4" borderId="2" xfId="1" applyNumberFormat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9" fillId="0" borderId="0" xfId="1" applyFont="1"/>
    <xf numFmtId="0" fontId="9" fillId="0" borderId="0" xfId="1" applyFont="1" applyAlignment="1">
      <alignment vertical="top"/>
    </xf>
    <xf numFmtId="0" fontId="9" fillId="0" borderId="2" xfId="1" applyFont="1" applyBorder="1" applyAlignment="1">
      <alignment vertical="top"/>
    </xf>
    <xf numFmtId="49" fontId="9" fillId="0" borderId="0" xfId="1" applyNumberFormat="1" applyFont="1" applyAlignment="1">
      <alignment vertical="center"/>
    </xf>
    <xf numFmtId="0" fontId="9" fillId="0" borderId="0" xfId="1" applyFont="1" applyFill="1" applyBorder="1" applyAlignment="1">
      <alignment vertical="center" textRotation="255"/>
    </xf>
    <xf numFmtId="0" fontId="6" fillId="0" borderId="0" xfId="1" applyAlignment="1">
      <alignment horizontal="center"/>
    </xf>
    <xf numFmtId="0" fontId="6" fillId="4" borderId="0" xfId="1" applyFill="1"/>
    <xf numFmtId="0" fontId="8" fillId="0" borderId="7" xfId="1" applyFont="1" applyBorder="1" applyAlignment="1">
      <alignment horizontal="center" vertical="center" textRotation="90" wrapText="1"/>
    </xf>
    <xf numFmtId="0" fontId="10" fillId="0" borderId="2" xfId="1" applyFont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vertical="top"/>
    </xf>
    <xf numFmtId="0" fontId="8" fillId="0" borderId="7" xfId="1" applyFont="1" applyBorder="1" applyAlignment="1">
      <alignment vertical="center" textRotation="90" wrapText="1"/>
    </xf>
    <xf numFmtId="0" fontId="8" fillId="0" borderId="10" xfId="1" applyFont="1" applyBorder="1" applyAlignment="1">
      <alignment vertical="center" textRotation="90" wrapText="1"/>
    </xf>
    <xf numFmtId="0" fontId="10" fillId="6" borderId="2" xfId="1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/>
    </xf>
    <xf numFmtId="0" fontId="11" fillId="4" borderId="2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textRotation="90" wrapText="1"/>
    </xf>
    <xf numFmtId="0" fontId="8" fillId="0" borderId="11" xfId="1" applyFont="1" applyBorder="1" applyAlignment="1">
      <alignment vertical="center" textRotation="90" wrapText="1"/>
    </xf>
    <xf numFmtId="0" fontId="8" fillId="0" borderId="2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left" vertical="center" wrapText="1"/>
    </xf>
    <xf numFmtId="1" fontId="13" fillId="2" borderId="2" xfId="1" applyNumberFormat="1" applyFont="1" applyFill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 textRotation="90" wrapText="1"/>
    </xf>
    <xf numFmtId="0" fontId="10" fillId="2" borderId="2" xfId="1" applyFont="1" applyFill="1" applyBorder="1" applyAlignment="1">
      <alignment horizontal="left"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10" fillId="8" borderId="2" xfId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textRotation="90" wrapText="1"/>
    </xf>
    <xf numFmtId="0" fontId="9" fillId="9" borderId="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49" fontId="9" fillId="0" borderId="0" xfId="1" applyNumberFormat="1" applyFont="1" applyFill="1" applyAlignment="1">
      <alignment vertical="center"/>
    </xf>
    <xf numFmtId="0" fontId="9" fillId="0" borderId="0" xfId="1" applyFont="1" applyFill="1"/>
    <xf numFmtId="0" fontId="10" fillId="0" borderId="1" xfId="1" applyFont="1" applyBorder="1" applyAlignment="1">
      <alignment horizontal="center" vertical="center" textRotation="90" wrapText="1"/>
    </xf>
    <xf numFmtId="0" fontId="10" fillId="0" borderId="2" xfId="1" applyFont="1" applyBorder="1" applyAlignment="1">
      <alignment horizontal="center" vertical="center" textRotation="90" wrapText="1"/>
    </xf>
    <xf numFmtId="0" fontId="1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" fontId="13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1" fontId="9" fillId="4" borderId="2" xfId="1" applyNumberFormat="1" applyFont="1" applyFill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/>
    </xf>
    <xf numFmtId="1" fontId="9" fillId="0" borderId="0" xfId="1" applyNumberFormat="1" applyFont="1"/>
    <xf numFmtId="1" fontId="5" fillId="0" borderId="0" xfId="1" applyNumberFormat="1" applyFont="1"/>
    <xf numFmtId="49" fontId="9" fillId="4" borderId="0" xfId="1" applyNumberFormat="1" applyFont="1" applyFill="1" applyBorder="1" applyAlignment="1">
      <alignment horizontal="center" vertical="center"/>
    </xf>
    <xf numFmtId="0" fontId="9" fillId="10" borderId="2" xfId="1" applyFont="1" applyFill="1" applyBorder="1" applyAlignment="1">
      <alignment horizontal="center" vertical="center"/>
    </xf>
    <xf numFmtId="0" fontId="16" fillId="0" borderId="0" xfId="0" applyFont="1"/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6" fillId="0" borderId="15" xfId="0" applyFont="1" applyBorder="1" applyAlignment="1"/>
    <xf numFmtId="0" fontId="16" fillId="0" borderId="15" xfId="0" applyFont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/>
    <xf numFmtId="0" fontId="16" fillId="0" borderId="0" xfId="0" applyFont="1" applyBorder="1"/>
    <xf numFmtId="0" fontId="10" fillId="2" borderId="2" xfId="1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0" fillId="12" borderId="2" xfId="0" applyFill="1" applyBorder="1" applyAlignment="1">
      <alignment vertical="center"/>
    </xf>
    <xf numFmtId="0" fontId="0" fillId="0" borderId="2" xfId="0" applyBorder="1" applyAlignment="1">
      <alignment horizontal="center" vertical="center" textRotation="90" wrapText="1"/>
    </xf>
    <xf numFmtId="0" fontId="0" fillId="0" borderId="6" xfId="0" applyBorder="1"/>
    <xf numFmtId="0" fontId="0" fillId="12" borderId="2" xfId="0" applyFill="1" applyBorder="1"/>
    <xf numFmtId="0" fontId="0" fillId="2" borderId="2" xfId="0" applyFill="1" applyBorder="1"/>
    <xf numFmtId="0" fontId="23" fillId="2" borderId="16" xfId="0" applyFont="1" applyFill="1" applyBorder="1" applyAlignment="1">
      <alignment horizontal="center" wrapText="1"/>
    </xf>
    <xf numFmtId="0" fontId="3" fillId="2" borderId="2" xfId="0" applyFont="1" applyFill="1" applyBorder="1"/>
    <xf numFmtId="0" fontId="0" fillId="13" borderId="2" xfId="0" applyFill="1" applyBorder="1"/>
    <xf numFmtId="0" fontId="23" fillId="13" borderId="16" xfId="0" applyFont="1" applyFill="1" applyBorder="1" applyAlignment="1">
      <alignment horizontal="center" vertical="center" wrapText="1"/>
    </xf>
    <xf numFmtId="0" fontId="3" fillId="13" borderId="2" xfId="0" applyFont="1" applyFill="1" applyBorder="1"/>
    <xf numFmtId="0" fontId="3" fillId="13" borderId="2" xfId="0" applyNumberFormat="1" applyFont="1" applyFill="1" applyBorder="1"/>
    <xf numFmtId="0" fontId="3" fillId="12" borderId="2" xfId="0" applyFont="1" applyFill="1" applyBorder="1"/>
    <xf numFmtId="0" fontId="24" fillId="0" borderId="16" xfId="0" applyFont="1" applyBorder="1" applyAlignment="1">
      <alignment wrapText="1"/>
    </xf>
    <xf numFmtId="0" fontId="24" fillId="0" borderId="16" xfId="0" applyFont="1" applyBorder="1"/>
    <xf numFmtId="0" fontId="24" fillId="14" borderId="16" xfId="0" applyFont="1" applyFill="1" applyBorder="1" applyAlignment="1">
      <alignment horizontal="left" wrapText="1"/>
    </xf>
    <xf numFmtId="0" fontId="24" fillId="15" borderId="16" xfId="0" applyFont="1" applyFill="1" applyBorder="1" applyAlignment="1">
      <alignment vertical="center" wrapText="1"/>
    </xf>
    <xf numFmtId="0" fontId="0" fillId="15" borderId="2" xfId="0" applyFont="1" applyFill="1" applyBorder="1"/>
    <xf numFmtId="0" fontId="0" fillId="15" borderId="0" xfId="0" applyFont="1" applyFill="1"/>
    <xf numFmtId="0" fontId="23" fillId="16" borderId="17" xfId="0" applyFont="1" applyFill="1" applyBorder="1" applyAlignment="1">
      <alignment horizontal="center" vertical="center"/>
    </xf>
    <xf numFmtId="0" fontId="23" fillId="16" borderId="18" xfId="0" applyFont="1" applyFill="1" applyBorder="1" applyAlignment="1">
      <alignment vertical="center" wrapText="1"/>
    </xf>
    <xf numFmtId="0" fontId="0" fillId="16" borderId="2" xfId="0" applyFill="1" applyBorder="1"/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vertical="center" wrapText="1"/>
    </xf>
    <xf numFmtId="0" fontId="24" fillId="0" borderId="0" xfId="0" applyFont="1"/>
    <xf numFmtId="0" fontId="24" fillId="2" borderId="19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3" fillId="16" borderId="2" xfId="0" applyFont="1" applyFill="1" applyBorder="1"/>
    <xf numFmtId="0" fontId="24" fillId="0" borderId="20" xfId="0" applyFont="1" applyBorder="1" applyAlignment="1">
      <alignment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vertical="center" wrapText="1"/>
    </xf>
    <xf numFmtId="0" fontId="23" fillId="16" borderId="18" xfId="0" applyFont="1" applyFill="1" applyBorder="1" applyAlignment="1">
      <alignment vertical="top" wrapText="1"/>
    </xf>
    <xf numFmtId="0" fontId="3" fillId="16" borderId="2" xfId="0" applyFont="1" applyFill="1" applyBorder="1" applyAlignment="1">
      <alignment vertical="center"/>
    </xf>
    <xf numFmtId="0" fontId="24" fillId="0" borderId="18" xfId="0" applyFont="1" applyBorder="1" applyAlignment="1">
      <alignment wrapText="1"/>
    </xf>
    <xf numFmtId="0" fontId="24" fillId="11" borderId="19" xfId="0" applyFont="1" applyFill="1" applyBorder="1" applyAlignment="1">
      <alignment horizontal="center" vertical="center"/>
    </xf>
    <xf numFmtId="0" fontId="24" fillId="11" borderId="18" xfId="0" applyFont="1" applyFill="1" applyBorder="1" applyAlignment="1">
      <alignment wrapText="1"/>
    </xf>
    <xf numFmtId="0" fontId="0" fillId="11" borderId="2" xfId="0" applyFill="1" applyBorder="1"/>
    <xf numFmtId="0" fontId="24" fillId="11" borderId="18" xfId="0" applyFont="1" applyFill="1" applyBorder="1" applyAlignment="1">
      <alignment vertical="center" wrapText="1"/>
    </xf>
    <xf numFmtId="0" fontId="0" fillId="16" borderId="2" xfId="0" applyFill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0" fontId="24" fillId="11" borderId="23" xfId="0" applyFont="1" applyFill="1" applyBorder="1" applyAlignment="1">
      <alignment vertical="center" wrapText="1"/>
    </xf>
    <xf numFmtId="0" fontId="23" fillId="16" borderId="24" xfId="0" applyFont="1" applyFill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11" borderId="18" xfId="0" applyFont="1" applyFill="1" applyBorder="1" applyAlignment="1">
      <alignment horizontal="left" vertical="center" wrapText="1"/>
    </xf>
    <xf numFmtId="0" fontId="24" fillId="11" borderId="24" xfId="0" applyFont="1" applyFill="1" applyBorder="1" applyAlignment="1">
      <alignment vertical="center" wrapText="1"/>
    </xf>
    <xf numFmtId="0" fontId="25" fillId="0" borderId="24" xfId="0" applyFont="1" applyBorder="1" applyAlignment="1">
      <alignment horizontal="left" vertical="center" wrapText="1"/>
    </xf>
    <xf numFmtId="0" fontId="3" fillId="0" borderId="2" xfId="0" applyFont="1" applyBorder="1"/>
    <xf numFmtId="0" fontId="25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vertical="center"/>
    </xf>
    <xf numFmtId="0" fontId="25" fillId="0" borderId="18" xfId="0" applyFont="1" applyBorder="1" applyAlignment="1">
      <alignment horizontal="right" vertical="center" wrapText="1"/>
    </xf>
    <xf numFmtId="0" fontId="23" fillId="0" borderId="21" xfId="0" applyFont="1" applyBorder="1" applyAlignment="1">
      <alignment horizontal="center" vertical="center"/>
    </xf>
    <xf numFmtId="0" fontId="25" fillId="0" borderId="24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24" fillId="0" borderId="18" xfId="0" applyFont="1" applyBorder="1" applyAlignment="1">
      <alignment horizontal="left" vertical="center" wrapText="1"/>
    </xf>
    <xf numFmtId="0" fontId="10" fillId="7" borderId="2" xfId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vertical="center"/>
    </xf>
    <xf numFmtId="49" fontId="9" fillId="0" borderId="6" xfId="1" applyNumberFormat="1" applyFont="1" applyFill="1" applyBorder="1" applyAlignment="1">
      <alignment vertical="center"/>
    </xf>
    <xf numFmtId="0" fontId="0" fillId="12" borderId="2" xfId="0" applyFill="1" applyBorder="1" applyAlignment="1">
      <alignment vertical="center" wrapText="1"/>
    </xf>
    <xf numFmtId="0" fontId="26" fillId="16" borderId="18" xfId="0" applyFont="1" applyFill="1" applyBorder="1" applyAlignment="1">
      <alignment wrapText="1"/>
    </xf>
    <xf numFmtId="0" fontId="3" fillId="12" borderId="11" xfId="0" applyFont="1" applyFill="1" applyBorder="1"/>
    <xf numFmtId="0" fontId="27" fillId="16" borderId="2" xfId="0" applyFont="1" applyFill="1" applyBorder="1"/>
    <xf numFmtId="0" fontId="3" fillId="16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0" fillId="0" borderId="2" xfId="0" applyFill="1" applyBorder="1" applyAlignment="1">
      <alignment vertical="center"/>
    </xf>
    <xf numFmtId="0" fontId="27" fillId="16" borderId="11" xfId="0" applyFont="1" applyFill="1" applyBorder="1"/>
    <xf numFmtId="0" fontId="27" fillId="16" borderId="11" xfId="0" applyFont="1" applyFill="1" applyBorder="1" applyAlignment="1">
      <alignment vertical="center"/>
    </xf>
    <xf numFmtId="0" fontId="29" fillId="2" borderId="2" xfId="1" applyFont="1" applyFill="1" applyBorder="1" applyAlignment="1">
      <alignment horizontal="left" vertical="center" wrapText="1"/>
    </xf>
    <xf numFmtId="0" fontId="2" fillId="15" borderId="2" xfId="0" applyFont="1" applyFill="1" applyBorder="1"/>
    <xf numFmtId="0" fontId="2" fillId="0" borderId="2" xfId="0" applyFont="1" applyBorder="1"/>
    <xf numFmtId="0" fontId="2" fillId="11" borderId="2" xfId="0" applyFont="1" applyFill="1" applyBorder="1"/>
    <xf numFmtId="0" fontId="31" fillId="0" borderId="0" xfId="2" applyFont="1" applyAlignment="1"/>
    <xf numFmtId="0" fontId="1" fillId="0" borderId="0" xfId="2"/>
    <xf numFmtId="0" fontId="31" fillId="0" borderId="2" xfId="2" applyFont="1" applyBorder="1" applyAlignment="1">
      <alignment horizontal="center"/>
    </xf>
    <xf numFmtId="0" fontId="31" fillId="0" borderId="2" xfId="2" applyFont="1" applyFill="1" applyBorder="1" applyAlignment="1">
      <alignment horizontal="center"/>
    </xf>
    <xf numFmtId="0" fontId="31" fillId="0" borderId="2" xfId="2" applyFont="1" applyFill="1" applyBorder="1" applyAlignment="1">
      <alignment horizontal="left"/>
    </xf>
    <xf numFmtId="0" fontId="31" fillId="2" borderId="2" xfId="2" applyFont="1" applyFill="1" applyBorder="1" applyAlignment="1">
      <alignment horizontal="center"/>
    </xf>
    <xf numFmtId="49" fontId="31" fillId="0" borderId="2" xfId="2" applyNumberFormat="1" applyFont="1" applyBorder="1" applyAlignment="1">
      <alignment horizontal="center" vertical="center" wrapText="1"/>
    </xf>
    <xf numFmtId="0" fontId="31" fillId="0" borderId="2" xfId="2" applyFont="1" applyBorder="1" applyAlignment="1">
      <alignment vertical="center" wrapText="1"/>
    </xf>
    <xf numFmtId="0" fontId="31" fillId="0" borderId="2" xfId="2" applyFont="1" applyFill="1" applyBorder="1" applyAlignment="1">
      <alignment vertical="center" wrapText="1"/>
    </xf>
    <xf numFmtId="49" fontId="31" fillId="0" borderId="2" xfId="2" applyNumberFormat="1" applyFont="1" applyBorder="1" applyAlignment="1">
      <alignment horizontal="center" wrapText="1"/>
    </xf>
    <xf numFmtId="0" fontId="31" fillId="0" borderId="2" xfId="2" applyFont="1" applyBorder="1" applyAlignment="1">
      <alignment wrapText="1"/>
    </xf>
    <xf numFmtId="49" fontId="1" fillId="0" borderId="2" xfId="2" applyNumberFormat="1" applyBorder="1" applyAlignment="1">
      <alignment horizontal="center"/>
    </xf>
    <xf numFmtId="0" fontId="1" fillId="0" borderId="2" xfId="2" applyBorder="1" applyAlignment="1">
      <alignment wrapText="1"/>
    </xf>
    <xf numFmtId="49" fontId="32" fillId="3" borderId="3" xfId="2" applyNumberFormat="1" applyFont="1" applyFill="1" applyBorder="1" applyAlignment="1">
      <alignment horizontal="center"/>
    </xf>
    <xf numFmtId="49" fontId="32" fillId="3" borderId="6" xfId="2" applyNumberFormat="1" applyFont="1" applyFill="1" applyBorder="1" applyAlignment="1">
      <alignment horizontal="center"/>
    </xf>
    <xf numFmtId="0" fontId="30" fillId="0" borderId="0" xfId="2" applyFont="1" applyAlignment="1">
      <alignment horizontal="left" wrapText="1"/>
    </xf>
    <xf numFmtId="0" fontId="30" fillId="3" borderId="3" xfId="2" applyFont="1" applyFill="1" applyBorder="1" applyAlignment="1">
      <alignment horizontal="center"/>
    </xf>
    <xf numFmtId="0" fontId="30" fillId="3" borderId="6" xfId="2" applyFont="1" applyFill="1" applyBorder="1" applyAlignment="1">
      <alignment horizontal="center"/>
    </xf>
    <xf numFmtId="0" fontId="30" fillId="3" borderId="3" xfId="2" applyFont="1" applyFill="1" applyBorder="1" applyAlignment="1">
      <alignment horizontal="center" wrapText="1"/>
    </xf>
    <xf numFmtId="0" fontId="30" fillId="3" borderId="6" xfId="2" applyFont="1" applyFill="1" applyBorder="1" applyAlignment="1">
      <alignment horizontal="center" wrapText="1"/>
    </xf>
    <xf numFmtId="0" fontId="32" fillId="3" borderId="3" xfId="2" applyFont="1" applyFill="1" applyBorder="1" applyAlignment="1">
      <alignment horizontal="center"/>
    </xf>
    <xf numFmtId="0" fontId="32" fillId="3" borderId="6" xfId="2" applyFont="1" applyFill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0" fillId="12" borderId="2" xfId="0" applyFill="1" applyBorder="1" applyAlignment="1">
      <alignment vertical="center" wrapText="1"/>
    </xf>
    <xf numFmtId="0" fontId="0" fillId="0" borderId="2" xfId="0" applyBorder="1" applyAlignment="1">
      <alignment vertical="top" textRotation="90" wrapText="1"/>
    </xf>
    <xf numFmtId="0" fontId="0" fillId="1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3" xfId="0" applyFill="1" applyBorder="1" applyAlignment="1">
      <alignment vertical="top" textRotation="90" wrapText="1"/>
    </xf>
    <xf numFmtId="0" fontId="0" fillId="12" borderId="2" xfId="0" applyFill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6" fillId="0" borderId="0" xfId="0" applyFont="1" applyAlignment="1">
      <alignment horizontal="left"/>
    </xf>
    <xf numFmtId="0" fontId="16" fillId="0" borderId="15" xfId="0" applyFont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16" fillId="0" borderId="4" xfId="0" applyFont="1" applyBorder="1" applyAlignment="1">
      <alignment horizontal="center"/>
    </xf>
    <xf numFmtId="0" fontId="16" fillId="0" borderId="15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9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textRotation="90" wrapText="1"/>
    </xf>
    <xf numFmtId="0" fontId="8" fillId="0" borderId="14" xfId="1" applyFont="1" applyBorder="1" applyAlignment="1">
      <alignment horizontal="center" vertical="center" textRotation="90" wrapText="1"/>
    </xf>
    <xf numFmtId="0" fontId="8" fillId="0" borderId="8" xfId="1" applyFont="1" applyBorder="1" applyAlignment="1">
      <alignment horizontal="center" vertical="center" textRotation="90" wrapText="1"/>
    </xf>
    <xf numFmtId="0" fontId="8" fillId="0" borderId="7" xfId="1" applyFont="1" applyBorder="1" applyAlignment="1">
      <alignment horizontal="center" vertical="center" textRotation="90" wrapText="1"/>
    </xf>
    <xf numFmtId="0" fontId="8" fillId="0" borderId="0" xfId="1" applyFont="1" applyBorder="1" applyAlignment="1">
      <alignment horizontal="center" vertical="center" textRotation="90" wrapText="1"/>
    </xf>
    <xf numFmtId="0" fontId="8" fillId="0" borderId="10" xfId="1" applyFont="1" applyBorder="1" applyAlignment="1">
      <alignment horizontal="center" vertical="center" textRotation="90" wrapText="1"/>
    </xf>
    <xf numFmtId="0" fontId="8" fillId="0" borderId="13" xfId="1" applyFont="1" applyBorder="1" applyAlignment="1">
      <alignment horizontal="center" vertical="center" textRotation="90" wrapText="1"/>
    </xf>
    <xf numFmtId="0" fontId="8" fillId="0" borderId="12" xfId="1" applyFont="1" applyBorder="1" applyAlignment="1">
      <alignment horizontal="center" vertical="center" textRotation="90" wrapText="1"/>
    </xf>
    <xf numFmtId="0" fontId="10" fillId="0" borderId="1" xfId="1" applyFont="1" applyBorder="1" applyAlignment="1">
      <alignment horizontal="center" vertical="center" textRotation="90" wrapText="1"/>
    </xf>
    <xf numFmtId="0" fontId="10" fillId="0" borderId="11" xfId="1" applyFont="1" applyBorder="1" applyAlignment="1">
      <alignment horizontal="center" vertical="center" textRotation="90" wrapText="1"/>
    </xf>
    <xf numFmtId="0" fontId="10" fillId="0" borderId="5" xfId="1" applyFont="1" applyBorder="1" applyAlignment="1">
      <alignment horizontal="center" vertical="center" textRotation="90" wrapText="1"/>
    </xf>
    <xf numFmtId="0" fontId="10" fillId="0" borderId="2" xfId="1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left" vertical="center" textRotation="90" wrapText="1"/>
    </xf>
    <xf numFmtId="0" fontId="6" fillId="0" borderId="5" xfId="1" applyBorder="1" applyAlignment="1">
      <alignment textRotation="90"/>
    </xf>
    <xf numFmtId="0" fontId="8" fillId="0" borderId="2" xfId="1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center" vertical="center" textRotation="90" wrapText="1"/>
    </xf>
    <xf numFmtId="0" fontId="8" fillId="0" borderId="5" xfId="1" applyFont="1" applyBorder="1" applyAlignment="1">
      <alignment horizontal="center" vertical="center" textRotation="90" wrapText="1"/>
    </xf>
    <xf numFmtId="0" fontId="8" fillId="0" borderId="11" xfId="1" applyFont="1" applyBorder="1" applyAlignment="1">
      <alignment horizontal="center" vertical="center" textRotation="90" wrapText="1"/>
    </xf>
    <xf numFmtId="0" fontId="10" fillId="0" borderId="9" xfId="1" applyFont="1" applyBorder="1" applyAlignment="1">
      <alignment horizontal="center" vertical="center" textRotation="90" wrapText="1"/>
    </xf>
    <xf numFmtId="0" fontId="10" fillId="0" borderId="8" xfId="1" applyFont="1" applyBorder="1" applyAlignment="1">
      <alignment horizontal="center" vertical="center" textRotation="90" wrapText="1"/>
    </xf>
    <xf numFmtId="0" fontId="10" fillId="0" borderId="7" xfId="1" applyFont="1" applyBorder="1" applyAlignment="1">
      <alignment horizontal="center" vertical="center" textRotation="90" wrapText="1"/>
    </xf>
    <xf numFmtId="0" fontId="10" fillId="0" borderId="10" xfId="1" applyFont="1" applyBorder="1" applyAlignment="1">
      <alignment horizontal="center" vertical="center" textRotation="90" wrapText="1"/>
    </xf>
    <xf numFmtId="0" fontId="8" fillId="0" borderId="15" xfId="1" applyFont="1" applyBorder="1" applyAlignment="1">
      <alignment horizontal="center" vertical="center" textRotation="90" wrapText="1"/>
    </xf>
    <xf numFmtId="0" fontId="10" fillId="3" borderId="2" xfId="1" applyFont="1" applyFill="1" applyBorder="1" applyAlignment="1">
      <alignment horizontal="center" vertical="center" wrapText="1"/>
    </xf>
    <xf numFmtId="0" fontId="10" fillId="8" borderId="2" xfId="1" applyFont="1" applyFill="1" applyBorder="1" applyAlignment="1">
      <alignment horizontal="center" vertical="center" wrapText="1"/>
    </xf>
    <xf numFmtId="0" fontId="10" fillId="9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1" fontId="9" fillId="0" borderId="3" xfId="1" applyNumberFormat="1" applyFont="1" applyBorder="1" applyAlignment="1">
      <alignment horizontal="center" vertical="center"/>
    </xf>
    <xf numFmtId="1" fontId="9" fillId="0" borderId="6" xfId="1" applyNumberFormat="1" applyFont="1" applyBorder="1" applyAlignment="1">
      <alignment horizontal="center" vertical="center"/>
    </xf>
    <xf numFmtId="0" fontId="9" fillId="8" borderId="3" xfId="1" applyFont="1" applyFill="1" applyBorder="1" applyAlignment="1">
      <alignment horizontal="center"/>
    </xf>
    <xf numFmtId="0" fontId="9" fillId="8" borderId="4" xfId="1" applyFont="1" applyFill="1" applyBorder="1" applyAlignment="1">
      <alignment horizontal="center"/>
    </xf>
    <xf numFmtId="0" fontId="9" fillId="8" borderId="6" xfId="1" applyFont="1" applyFill="1" applyBorder="1" applyAlignment="1">
      <alignment horizontal="center"/>
    </xf>
    <xf numFmtId="49" fontId="9" fillId="3" borderId="3" xfId="1" applyNumberFormat="1" applyFont="1" applyFill="1" applyBorder="1" applyAlignment="1">
      <alignment horizontal="center" vertical="center"/>
    </xf>
    <xf numFmtId="49" fontId="9" fillId="3" borderId="4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textRotation="90"/>
    </xf>
    <xf numFmtId="0" fontId="7" fillId="0" borderId="11" xfId="1" applyFont="1" applyBorder="1" applyAlignment="1">
      <alignment horizontal="center" textRotation="90"/>
    </xf>
    <xf numFmtId="0" fontId="7" fillId="0" borderId="5" xfId="1" applyFont="1" applyBorder="1" applyAlignment="1">
      <alignment horizontal="center" textRotation="90"/>
    </xf>
    <xf numFmtId="164" fontId="8" fillId="0" borderId="8" xfId="1" applyNumberFormat="1" applyFont="1" applyBorder="1" applyAlignment="1">
      <alignment horizontal="center" vertical="center" textRotation="90" wrapText="1"/>
    </xf>
    <xf numFmtId="0" fontId="10" fillId="3" borderId="2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6" borderId="3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28" fillId="7" borderId="3" xfId="1" applyFont="1" applyFill="1" applyBorder="1" applyAlignment="1">
      <alignment horizontal="center" vertical="center" wrapText="1"/>
    </xf>
    <xf numFmtId="0" fontId="28" fillId="7" borderId="6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left" vertical="center" wrapText="1"/>
    </xf>
    <xf numFmtId="0" fontId="10" fillId="4" borderId="2" xfId="1" applyFont="1" applyFill="1" applyBorder="1" applyAlignment="1">
      <alignment horizontal="left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4" xfId="1" applyNumberFormat="1" applyFont="1" applyFill="1" applyBorder="1" applyAlignment="1">
      <alignment horizontal="center" vertical="center" wrapText="1"/>
    </xf>
    <xf numFmtId="165" fontId="10" fillId="0" borderId="6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textRotation="90" wrapText="1"/>
    </xf>
    <xf numFmtId="0" fontId="8" fillId="4" borderId="6" xfId="1" applyFont="1" applyFill="1" applyBorder="1" applyAlignment="1">
      <alignment horizontal="center" vertical="center" textRotation="90" wrapText="1"/>
    </xf>
    <xf numFmtId="0" fontId="8" fillId="0" borderId="3" xfId="1" applyFont="1" applyFill="1" applyBorder="1" applyAlignment="1">
      <alignment horizontal="center" vertical="center" textRotation="90" wrapText="1"/>
    </xf>
    <xf numFmtId="0" fontId="8" fillId="0" borderId="6" xfId="1" applyFont="1" applyFill="1" applyBorder="1" applyAlignment="1">
      <alignment horizontal="center" vertical="center" textRotation="90" wrapText="1"/>
    </xf>
    <xf numFmtId="0" fontId="8" fillId="7" borderId="3" xfId="1" applyFont="1" applyFill="1" applyBorder="1" applyAlignment="1">
      <alignment horizontal="center" vertical="center" textRotation="90" wrapText="1"/>
    </xf>
    <xf numFmtId="0" fontId="8" fillId="7" borderId="6" xfId="1" applyFont="1" applyFill="1" applyBorder="1" applyAlignment="1">
      <alignment horizontal="center" vertical="center" textRotation="90" wrapText="1"/>
    </xf>
    <xf numFmtId="0" fontId="8" fillId="5" borderId="3" xfId="1" applyFont="1" applyFill="1" applyBorder="1" applyAlignment="1">
      <alignment horizontal="center" vertical="center" textRotation="90" wrapText="1"/>
    </xf>
    <xf numFmtId="0" fontId="8" fillId="5" borderId="4" xfId="1" applyFont="1" applyFill="1" applyBorder="1" applyAlignment="1">
      <alignment horizontal="center" vertical="center" textRotation="90" wrapText="1"/>
    </xf>
    <xf numFmtId="0" fontId="8" fillId="5" borderId="6" xfId="1" applyFont="1" applyFill="1" applyBorder="1" applyAlignment="1">
      <alignment horizontal="center" vertical="center" textRotation="90" wrapText="1"/>
    </xf>
    <xf numFmtId="0" fontId="14" fillId="6" borderId="3" xfId="1" applyFont="1" applyFill="1" applyBorder="1" applyAlignment="1">
      <alignment horizontal="center" vertical="center" textRotation="90" wrapText="1"/>
    </xf>
    <xf numFmtId="0" fontId="14" fillId="6" borderId="6" xfId="1" applyFont="1" applyFill="1" applyBorder="1" applyAlignment="1">
      <alignment horizontal="center" vertical="center" textRotation="90" wrapText="1"/>
    </xf>
    <xf numFmtId="0" fontId="10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textRotation="255" wrapText="1"/>
    </xf>
    <xf numFmtId="0" fontId="10" fillId="0" borderId="6" xfId="1" applyFont="1" applyFill="1" applyBorder="1" applyAlignment="1">
      <alignment horizontal="center" vertical="center" textRotation="255" wrapText="1"/>
    </xf>
    <xf numFmtId="165" fontId="10" fillId="2" borderId="3" xfId="1" applyNumberFormat="1" applyFont="1" applyFill="1" applyBorder="1" applyAlignment="1">
      <alignment horizontal="center" vertical="center" wrapText="1"/>
    </xf>
    <xf numFmtId="165" fontId="10" fillId="2" borderId="4" xfId="1" applyNumberFormat="1" applyFont="1" applyFill="1" applyBorder="1" applyAlignment="1">
      <alignment horizontal="center" vertical="center" wrapText="1"/>
    </xf>
    <xf numFmtId="165" fontId="10" fillId="2" borderId="6" xfId="1" applyNumberFormat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textRotation="90" wrapText="1"/>
    </xf>
    <xf numFmtId="0" fontId="8" fillId="6" borderId="6" xfId="1" applyFont="1" applyFill="1" applyBorder="1" applyAlignment="1">
      <alignment horizontal="center" vertical="center" textRotation="90" wrapText="1"/>
    </xf>
    <xf numFmtId="0" fontId="8" fillId="0" borderId="3" xfId="1" applyFont="1" applyBorder="1" applyAlignment="1">
      <alignment horizontal="center" vertical="center" textRotation="90" wrapText="1"/>
    </xf>
    <xf numFmtId="0" fontId="8" fillId="0" borderId="6" xfId="1" applyFont="1" applyBorder="1" applyAlignment="1">
      <alignment horizontal="center" vertical="center" textRotation="90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textRotation="90" wrapText="1"/>
    </xf>
    <xf numFmtId="0" fontId="8" fillId="0" borderId="4" xfId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EE3229C-4BE7-4C4A-8F9A-1BD08835F721}"/>
  </cellStyles>
  <dxfs count="0"/>
  <tableStyles count="0" defaultTableStyle="TableStyleMedium9" defaultPivotStyle="PivotStyleLight16"/>
  <colors>
    <mruColors>
      <color rgb="FFFFFF00"/>
      <color rgb="FF99FF99"/>
      <color rgb="FFCCFFCC"/>
      <color rgb="FF66FF66"/>
      <color rgb="FF009242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18</xdr:col>
      <xdr:colOff>66675</xdr:colOff>
      <xdr:row>1</xdr:row>
      <xdr:rowOff>76200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>
        <a:xfrm>
          <a:off x="161925" y="0"/>
          <a:ext cx="188595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38</xdr:col>
      <xdr:colOff>47625</xdr:colOff>
      <xdr:row>24</xdr:row>
      <xdr:rowOff>0</xdr:rowOff>
    </xdr:from>
    <xdr:to>
      <xdr:col>39</xdr:col>
      <xdr:colOff>19050</xdr:colOff>
      <xdr:row>25</xdr:row>
      <xdr:rowOff>76200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>
        <a:xfrm>
          <a:off x="3686175" y="2308225"/>
          <a:ext cx="571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</xdr:col>
      <xdr:colOff>120014</xdr:colOff>
      <xdr:row>2</xdr:row>
      <xdr:rowOff>144780</xdr:rowOff>
    </xdr:from>
    <xdr:to>
      <xdr:col>40</xdr:col>
      <xdr:colOff>7326</xdr:colOff>
      <xdr:row>5</xdr:row>
      <xdr:rowOff>240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62255" y="468630"/>
          <a:ext cx="3554730" cy="22669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1.Календарный график учебного процесса</a:t>
          </a:r>
        </a:p>
      </xdr:txBody>
    </xdr:sp>
    <xdr:clientData/>
  </xdr:twoCellAnchor>
  <xdr:twoCellAnchor>
    <xdr:from>
      <xdr:col>82</xdr:col>
      <xdr:colOff>60960</xdr:colOff>
      <xdr:row>1</xdr:row>
      <xdr:rowOff>148590</xdr:rowOff>
    </xdr:from>
    <xdr:to>
      <xdr:col>93</xdr:col>
      <xdr:colOff>196252</xdr:colOff>
      <xdr:row>4</xdr:row>
      <xdr:rowOff>38320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8195310" y="310515"/>
          <a:ext cx="1687830" cy="37528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36576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2.Сводные данные по бюджету времени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94</xdr:col>
      <xdr:colOff>354337</xdr:colOff>
      <xdr:row>3</xdr:row>
      <xdr:rowOff>135313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>
        <a:xfrm>
          <a:off x="1981200" y="0"/>
          <a:ext cx="8279130" cy="621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71</xdr:col>
      <xdr:colOff>19050</xdr:colOff>
      <xdr:row>0</xdr:row>
      <xdr:rowOff>0</xdr:rowOff>
    </xdr:from>
    <xdr:to>
      <xdr:col>93</xdr:col>
      <xdr:colOff>104775</xdr:colOff>
      <xdr:row>2</xdr:row>
      <xdr:rowOff>9525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>
        <a:xfrm>
          <a:off x="6715125" y="0"/>
          <a:ext cx="3076575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B1904-5D2D-46FC-95A4-BBC1D53525F3}">
  <dimension ref="A1:K47"/>
  <sheetViews>
    <sheetView workbookViewId="0">
      <selection activeCell="D30" sqref="D30"/>
    </sheetView>
  </sheetViews>
  <sheetFormatPr defaultRowHeight="15"/>
  <cols>
    <col min="1" max="1" width="22.28515625" style="170" customWidth="1"/>
    <col min="2" max="2" width="94.42578125" style="170" customWidth="1"/>
    <col min="3" max="16384" width="9.140625" style="170"/>
  </cols>
  <sheetData>
    <row r="1" spans="1:11" ht="40.5" customHeight="1">
      <c r="A1" s="184" t="s">
        <v>283</v>
      </c>
      <c r="B1" s="184"/>
      <c r="C1" s="184"/>
      <c r="D1" s="169"/>
      <c r="E1" s="169"/>
      <c r="F1" s="169"/>
      <c r="G1" s="169"/>
      <c r="H1" s="169"/>
      <c r="I1" s="169"/>
      <c r="J1" s="169"/>
      <c r="K1" s="169"/>
    </row>
    <row r="3" spans="1:11" ht="15.75">
      <c r="A3" s="171" t="s">
        <v>284</v>
      </c>
      <c r="B3" s="171" t="s">
        <v>285</v>
      </c>
    </row>
    <row r="4" spans="1:11" ht="15.75">
      <c r="A4" s="185" t="s">
        <v>286</v>
      </c>
      <c r="B4" s="186"/>
    </row>
    <row r="5" spans="1:11" ht="15.75">
      <c r="A5" s="172">
        <v>306.30900000000003</v>
      </c>
      <c r="B5" s="173" t="s">
        <v>287</v>
      </c>
    </row>
    <row r="6" spans="1:11" ht="15.75">
      <c r="A6" s="172">
        <v>306.30900000000003</v>
      </c>
      <c r="B6" s="173" t="s">
        <v>288</v>
      </c>
    </row>
    <row r="7" spans="1:11" ht="15.75">
      <c r="A7" s="172">
        <v>406.40699999999998</v>
      </c>
      <c r="B7" s="173" t="s">
        <v>289</v>
      </c>
    </row>
    <row r="8" spans="1:11" ht="15.75">
      <c r="A8" s="172">
        <v>409</v>
      </c>
      <c r="B8" s="173" t="s">
        <v>290</v>
      </c>
    </row>
    <row r="9" spans="1:11" ht="15.75">
      <c r="A9" s="172">
        <v>214</v>
      </c>
      <c r="B9" s="173" t="s">
        <v>291</v>
      </c>
    </row>
    <row r="10" spans="1:11" ht="15.75">
      <c r="A10" s="172">
        <v>214</v>
      </c>
      <c r="B10" s="173" t="s">
        <v>292</v>
      </c>
    </row>
    <row r="11" spans="1:11" ht="15.75">
      <c r="A11" s="172">
        <v>222</v>
      </c>
      <c r="B11" s="173" t="s">
        <v>293</v>
      </c>
    </row>
    <row r="12" spans="1:11" ht="15.75">
      <c r="A12" s="172" t="s">
        <v>294</v>
      </c>
      <c r="B12" s="173" t="s">
        <v>295</v>
      </c>
    </row>
    <row r="13" spans="1:11" ht="15.75">
      <c r="A13" s="172">
        <v>222</v>
      </c>
      <c r="B13" s="173" t="s">
        <v>296</v>
      </c>
    </row>
    <row r="14" spans="1:11" ht="15.75">
      <c r="A14" s="172">
        <v>222</v>
      </c>
      <c r="B14" s="173" t="s">
        <v>297</v>
      </c>
    </row>
    <row r="15" spans="1:11" ht="15.75">
      <c r="A15" s="174"/>
      <c r="B15" s="173" t="s">
        <v>298</v>
      </c>
    </row>
    <row r="16" spans="1:11" ht="21" customHeight="1">
      <c r="A16" s="175" t="s">
        <v>299</v>
      </c>
      <c r="B16" s="176" t="s">
        <v>300</v>
      </c>
    </row>
    <row r="17" spans="1:2" ht="17.25" customHeight="1">
      <c r="A17" s="175" t="s">
        <v>301</v>
      </c>
      <c r="B17" s="176" t="s">
        <v>302</v>
      </c>
    </row>
    <row r="18" spans="1:2" ht="15.75">
      <c r="A18" s="175" t="s">
        <v>303</v>
      </c>
      <c r="B18" s="176" t="s">
        <v>304</v>
      </c>
    </row>
    <row r="19" spans="1:2" ht="15.75">
      <c r="A19" s="175" t="s">
        <v>305</v>
      </c>
      <c r="B19" s="176" t="s">
        <v>306</v>
      </c>
    </row>
    <row r="20" spans="1:2" ht="15.75">
      <c r="A20" s="175" t="s">
        <v>307</v>
      </c>
      <c r="B20" s="176" t="s">
        <v>308</v>
      </c>
    </row>
    <row r="21" spans="1:2" ht="15.75">
      <c r="A21" s="175" t="s">
        <v>309</v>
      </c>
      <c r="B21" s="176" t="s">
        <v>310</v>
      </c>
    </row>
    <row r="22" spans="1:2" ht="15.75">
      <c r="A22" s="175" t="s">
        <v>311</v>
      </c>
      <c r="B22" s="176" t="s">
        <v>312</v>
      </c>
    </row>
    <row r="23" spans="1:2" ht="15.75">
      <c r="A23" s="175" t="s">
        <v>313</v>
      </c>
      <c r="B23" s="176" t="s">
        <v>314</v>
      </c>
    </row>
    <row r="24" spans="1:2" ht="15.75">
      <c r="A24" s="175" t="s">
        <v>315</v>
      </c>
      <c r="B24" s="176" t="s">
        <v>316</v>
      </c>
    </row>
    <row r="25" spans="1:2" ht="15.75">
      <c r="A25" s="175" t="s">
        <v>317</v>
      </c>
      <c r="B25" s="176" t="s">
        <v>318</v>
      </c>
    </row>
    <row r="26" spans="1:2" ht="15.75">
      <c r="A26" s="175" t="s">
        <v>319</v>
      </c>
      <c r="B26" s="176" t="s">
        <v>320</v>
      </c>
    </row>
    <row r="27" spans="1:2" ht="15.75">
      <c r="A27" s="175" t="s">
        <v>321</v>
      </c>
      <c r="B27" s="176" t="s">
        <v>322</v>
      </c>
    </row>
    <row r="28" spans="1:2" ht="15.75">
      <c r="A28" s="175" t="s">
        <v>323</v>
      </c>
      <c r="B28" s="176" t="s">
        <v>324</v>
      </c>
    </row>
    <row r="29" spans="1:2" ht="15.75">
      <c r="A29" s="175" t="s">
        <v>325</v>
      </c>
      <c r="B29" s="177" t="s">
        <v>326</v>
      </c>
    </row>
    <row r="30" spans="1:2" ht="15.75">
      <c r="A30" s="187" t="s">
        <v>327</v>
      </c>
      <c r="B30" s="188"/>
    </row>
    <row r="31" spans="1:2" ht="15.75">
      <c r="A31" s="178" t="s">
        <v>328</v>
      </c>
      <c r="B31" s="179" t="s">
        <v>329</v>
      </c>
    </row>
    <row r="32" spans="1:2" ht="15.75">
      <c r="A32" s="178" t="s">
        <v>330</v>
      </c>
      <c r="B32" s="179" t="s">
        <v>331</v>
      </c>
    </row>
    <row r="33" spans="1:2" ht="15.75">
      <c r="A33" s="178" t="s">
        <v>332</v>
      </c>
      <c r="B33" s="179" t="s">
        <v>333</v>
      </c>
    </row>
    <row r="34" spans="1:2" ht="15.75">
      <c r="A34" s="178" t="s">
        <v>332</v>
      </c>
      <c r="B34" s="179" t="s">
        <v>334</v>
      </c>
    </row>
    <row r="35" spans="1:2" ht="15.75">
      <c r="A35" s="178" t="s">
        <v>315</v>
      </c>
      <c r="B35" s="179" t="s">
        <v>335</v>
      </c>
    </row>
    <row r="36" spans="1:2" ht="15.75">
      <c r="A36" s="178" t="s">
        <v>332</v>
      </c>
      <c r="B36" s="179" t="s">
        <v>336</v>
      </c>
    </row>
    <row r="37" spans="1:2" ht="31.5">
      <c r="A37" s="175" t="s">
        <v>325</v>
      </c>
      <c r="B37" s="179" t="s">
        <v>337</v>
      </c>
    </row>
    <row r="38" spans="1:2" ht="15.75">
      <c r="A38" s="187" t="s">
        <v>338</v>
      </c>
      <c r="B38" s="188"/>
    </row>
    <row r="39" spans="1:2" ht="15.75">
      <c r="A39" s="178" t="s">
        <v>339</v>
      </c>
      <c r="B39" s="179" t="s">
        <v>340</v>
      </c>
    </row>
    <row r="40" spans="1:2" ht="15.75">
      <c r="A40" s="178" t="s">
        <v>332</v>
      </c>
      <c r="B40" s="179" t="s">
        <v>341</v>
      </c>
    </row>
    <row r="41" spans="1:2">
      <c r="A41" s="189" t="s">
        <v>342</v>
      </c>
      <c r="B41" s="190"/>
    </row>
    <row r="42" spans="1:2">
      <c r="A42" s="180" t="s">
        <v>343</v>
      </c>
      <c r="B42" s="181" t="s">
        <v>344</v>
      </c>
    </row>
    <row r="43" spans="1:2">
      <c r="A43" s="180"/>
      <c r="B43" s="181" t="s">
        <v>345</v>
      </c>
    </row>
    <row r="44" spans="1:2">
      <c r="A44" s="180"/>
      <c r="B44" s="181" t="s">
        <v>346</v>
      </c>
    </row>
    <row r="45" spans="1:2">
      <c r="A45" s="182" t="s">
        <v>347</v>
      </c>
      <c r="B45" s="183"/>
    </row>
    <row r="46" spans="1:2">
      <c r="A46" s="180" t="s">
        <v>348</v>
      </c>
      <c r="B46" s="181" t="s">
        <v>349</v>
      </c>
    </row>
    <row r="47" spans="1:2">
      <c r="A47" s="180" t="s">
        <v>350</v>
      </c>
      <c r="B47" s="181" t="s">
        <v>351</v>
      </c>
    </row>
  </sheetData>
  <mergeCells count="6">
    <mergeCell ref="A45:B45"/>
    <mergeCell ref="A1:C1"/>
    <mergeCell ref="A4:B4"/>
    <mergeCell ref="A30:B30"/>
    <mergeCell ref="A38:B38"/>
    <mergeCell ref="A41:B41"/>
  </mergeCells>
  <pageMargins left="0.7" right="0.7" top="0.75" bottom="0.75" header="0.3" footer="0.3"/>
  <pageSetup paperSize="9" scale="74" orientation="portrait" r:id="rId1"/>
  <colBreaks count="1" manualBreakCount="1">
    <brk id="2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4"/>
  <sheetViews>
    <sheetView tabSelected="1" view="pageBreakPreview" topLeftCell="A5" zoomScaleNormal="100" zoomScaleSheetLayoutView="100" workbookViewId="0">
      <selection activeCell="B19" sqref="B19"/>
    </sheetView>
  </sheetViews>
  <sheetFormatPr defaultColWidth="9" defaultRowHeight="15"/>
  <cols>
    <col min="1" max="1" width="11.42578125" customWidth="1"/>
    <col min="2" max="2" width="62.42578125" customWidth="1"/>
    <col min="3" max="3" width="9.7109375" customWidth="1"/>
    <col min="4" max="4" width="4.85546875" customWidth="1"/>
    <col min="5" max="5" width="4.140625" customWidth="1"/>
    <col min="6" max="6" width="10.42578125" customWidth="1"/>
    <col min="7" max="7" width="5.42578125" customWidth="1"/>
    <col min="8" max="8" width="4.85546875" customWidth="1"/>
    <col min="9" max="9" width="6.7109375" customWidth="1"/>
    <col min="10" max="10" width="5.85546875" customWidth="1"/>
    <col min="11" max="11" width="7.28515625" customWidth="1"/>
    <col min="12" max="12" width="3.140625" customWidth="1"/>
    <col min="13" max="13" width="5.42578125" customWidth="1"/>
    <col min="14" max="14" width="4" customWidth="1"/>
    <col min="15" max="15" width="4.85546875" style="4" customWidth="1"/>
    <col min="16" max="16" width="5.7109375" customWidth="1"/>
    <col min="17" max="17" width="6.28515625" customWidth="1"/>
    <col min="18" max="18" width="6.42578125" customWidth="1"/>
    <col min="19" max="19" width="4.85546875" customWidth="1"/>
    <col min="20" max="20" width="5" customWidth="1"/>
    <col min="21" max="21" width="5.85546875" customWidth="1"/>
    <col min="22" max="22" width="5" customWidth="1"/>
    <col min="23" max="23" width="6.28515625" customWidth="1"/>
    <col min="24" max="24" width="4.7109375" customWidth="1"/>
    <col min="25" max="25" width="6" customWidth="1"/>
    <col min="26" max="26" width="5.85546875" customWidth="1"/>
    <col min="27" max="27" width="5.42578125" customWidth="1"/>
    <col min="28" max="28" width="3.85546875" customWidth="1"/>
    <col min="29" max="29" width="6" customWidth="1"/>
    <col min="30" max="30" width="4.140625" customWidth="1"/>
    <col min="31" max="31" width="6.7109375" customWidth="1"/>
    <col min="32" max="32" width="5" customWidth="1"/>
    <col min="33" max="33" width="7.140625" customWidth="1"/>
    <col min="34" max="34" width="4" customWidth="1"/>
    <col min="35" max="35" width="5.28515625" customWidth="1"/>
    <col min="36" max="36" width="4.85546875" customWidth="1"/>
  </cols>
  <sheetData>
    <row r="1" spans="1:36">
      <c r="A1" s="194" t="s">
        <v>193</v>
      </c>
      <c r="B1" s="194" t="s">
        <v>194</v>
      </c>
      <c r="C1" s="194" t="s">
        <v>195</v>
      </c>
      <c r="D1" s="194"/>
      <c r="E1" s="194"/>
      <c r="F1" s="196"/>
      <c r="G1" s="196" t="s">
        <v>196</v>
      </c>
      <c r="H1" s="199" t="s">
        <v>197</v>
      </c>
      <c r="I1" s="199"/>
      <c r="J1" s="199"/>
      <c r="K1" s="199"/>
      <c r="L1" s="199"/>
      <c r="M1" s="199"/>
      <c r="N1" s="199"/>
      <c r="O1" s="203"/>
      <c r="P1" s="198" t="s">
        <v>198</v>
      </c>
      <c r="Q1" s="198"/>
      <c r="R1" s="194" t="s">
        <v>199</v>
      </c>
      <c r="S1" s="194"/>
      <c r="T1" s="194"/>
      <c r="U1" s="199" t="s">
        <v>200</v>
      </c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</row>
    <row r="2" spans="1:36" ht="33.75" customHeight="1">
      <c r="A2" s="194"/>
      <c r="B2" s="194"/>
      <c r="C2" s="194"/>
      <c r="D2" s="194"/>
      <c r="E2" s="194"/>
      <c r="F2" s="196"/>
      <c r="G2" s="196"/>
      <c r="H2" s="196" t="s">
        <v>201</v>
      </c>
      <c r="I2" s="199" t="s">
        <v>202</v>
      </c>
      <c r="J2" s="199"/>
      <c r="K2" s="199"/>
      <c r="L2" s="199"/>
      <c r="M2" s="199"/>
      <c r="N2" s="199"/>
      <c r="O2" s="201" t="s">
        <v>203</v>
      </c>
      <c r="P2" s="198"/>
      <c r="Q2" s="198"/>
      <c r="R2" s="194"/>
      <c r="S2" s="194"/>
      <c r="T2" s="194"/>
      <c r="U2" s="198" t="s">
        <v>204</v>
      </c>
      <c r="V2" s="198"/>
      <c r="W2" s="198"/>
      <c r="X2" s="198"/>
      <c r="Y2" s="202" t="s">
        <v>205</v>
      </c>
      <c r="Z2" s="202"/>
      <c r="AA2" s="202"/>
      <c r="AB2" s="202"/>
      <c r="AC2" s="198" t="s">
        <v>206</v>
      </c>
      <c r="AD2" s="198"/>
      <c r="AE2" s="198"/>
      <c r="AF2" s="198"/>
      <c r="AG2" s="202" t="s">
        <v>207</v>
      </c>
      <c r="AH2" s="202"/>
      <c r="AI2" s="202"/>
      <c r="AJ2" s="202"/>
    </row>
    <row r="3" spans="1:36">
      <c r="A3" s="194"/>
      <c r="B3" s="194"/>
      <c r="C3" s="196" t="s">
        <v>131</v>
      </c>
      <c r="D3" s="192" t="s">
        <v>132</v>
      </c>
      <c r="E3" s="192" t="s">
        <v>133</v>
      </c>
      <c r="F3" s="196"/>
      <c r="G3" s="196"/>
      <c r="H3" s="196"/>
      <c r="I3" s="196" t="s">
        <v>126</v>
      </c>
      <c r="J3" s="199" t="s">
        <v>208</v>
      </c>
      <c r="K3" s="199"/>
      <c r="L3" s="196" t="s">
        <v>127</v>
      </c>
      <c r="M3" s="199" t="s">
        <v>209</v>
      </c>
      <c r="N3" s="199"/>
      <c r="O3" s="201"/>
      <c r="P3" s="193" t="s">
        <v>210</v>
      </c>
      <c r="Q3" s="193" t="s">
        <v>186</v>
      </c>
      <c r="R3" s="193" t="s">
        <v>44</v>
      </c>
      <c r="S3" s="193" t="s">
        <v>186</v>
      </c>
      <c r="T3" s="193" t="s">
        <v>128</v>
      </c>
      <c r="U3" s="2" t="s">
        <v>211</v>
      </c>
      <c r="V3" s="194" t="s">
        <v>128</v>
      </c>
      <c r="W3" s="2" t="s">
        <v>212</v>
      </c>
      <c r="X3" s="194" t="s">
        <v>128</v>
      </c>
      <c r="Y3" s="96" t="s">
        <v>213</v>
      </c>
      <c r="Z3" s="197" t="s">
        <v>128</v>
      </c>
      <c r="AA3" s="96" t="s">
        <v>214</v>
      </c>
      <c r="AB3" s="197" t="s">
        <v>128</v>
      </c>
      <c r="AC3" s="2" t="s">
        <v>215</v>
      </c>
      <c r="AD3" s="194" t="s">
        <v>128</v>
      </c>
      <c r="AE3" s="2" t="s">
        <v>216</v>
      </c>
      <c r="AF3" s="194" t="s">
        <v>128</v>
      </c>
      <c r="AG3" s="96" t="s">
        <v>129</v>
      </c>
      <c r="AH3" s="195" t="s">
        <v>128</v>
      </c>
      <c r="AI3" s="97" t="s">
        <v>130</v>
      </c>
      <c r="AJ3" s="155" t="s">
        <v>128</v>
      </c>
    </row>
    <row r="4" spans="1:36" ht="32.25" customHeight="1">
      <c r="A4" s="194"/>
      <c r="B4" s="194"/>
      <c r="C4" s="196"/>
      <c r="D4" s="192"/>
      <c r="E4" s="192"/>
      <c r="F4" s="196"/>
      <c r="G4" s="196"/>
      <c r="H4" s="196"/>
      <c r="I4" s="196"/>
      <c r="J4" s="200"/>
      <c r="K4" s="200"/>
      <c r="L4" s="196"/>
      <c r="M4" s="196" t="s">
        <v>133</v>
      </c>
      <c r="N4" s="196" t="s">
        <v>217</v>
      </c>
      <c r="O4" s="201"/>
      <c r="P4" s="193"/>
      <c r="Q4" s="193"/>
      <c r="R4" s="193"/>
      <c r="S4" s="193"/>
      <c r="T4" s="193"/>
      <c r="U4" s="2">
        <v>17</v>
      </c>
      <c r="V4" s="194"/>
      <c r="W4" s="2">
        <v>22</v>
      </c>
      <c r="X4" s="194"/>
      <c r="Y4" s="96">
        <v>17</v>
      </c>
      <c r="Z4" s="197"/>
      <c r="AA4" s="96">
        <v>24</v>
      </c>
      <c r="AB4" s="197"/>
      <c r="AC4" s="2">
        <v>16</v>
      </c>
      <c r="AD4" s="194"/>
      <c r="AE4" s="2">
        <v>23</v>
      </c>
      <c r="AF4" s="194"/>
      <c r="AG4" s="96">
        <v>17</v>
      </c>
      <c r="AH4" s="195"/>
      <c r="AI4" s="97">
        <v>17</v>
      </c>
      <c r="AJ4" s="155"/>
    </row>
    <row r="5" spans="1:36" ht="178.5" customHeight="1">
      <c r="A5" s="194"/>
      <c r="B5" s="194"/>
      <c r="C5" s="196"/>
      <c r="D5" s="200"/>
      <c r="E5" s="200"/>
      <c r="F5" s="200"/>
      <c r="G5" s="200"/>
      <c r="H5" s="200"/>
      <c r="I5" s="200"/>
      <c r="J5" s="98" t="s">
        <v>218</v>
      </c>
      <c r="K5" s="98" t="s">
        <v>219</v>
      </c>
      <c r="L5" s="196"/>
      <c r="M5" s="196"/>
      <c r="N5" s="196"/>
      <c r="O5" s="201"/>
      <c r="P5" s="193"/>
      <c r="Q5" s="193"/>
      <c r="R5" s="193"/>
      <c r="S5" s="193"/>
      <c r="T5" s="193"/>
      <c r="U5" s="2">
        <v>17</v>
      </c>
      <c r="V5" s="194"/>
      <c r="W5" s="2">
        <v>22</v>
      </c>
      <c r="X5" s="194"/>
      <c r="Y5" s="96">
        <v>17</v>
      </c>
      <c r="Z5" s="197"/>
      <c r="AA5" s="96">
        <v>13</v>
      </c>
      <c r="AB5" s="197"/>
      <c r="AC5" s="2">
        <v>17</v>
      </c>
      <c r="AD5" s="194"/>
      <c r="AE5" s="2">
        <v>20</v>
      </c>
      <c r="AF5" s="194"/>
      <c r="AG5" s="96">
        <v>13</v>
      </c>
      <c r="AH5" s="195"/>
      <c r="AI5" s="97">
        <v>9</v>
      </c>
      <c r="AJ5" s="155"/>
    </row>
    <row r="6" spans="1:36">
      <c r="A6" s="3">
        <v>1</v>
      </c>
      <c r="B6" s="99">
        <v>2</v>
      </c>
      <c r="C6" s="3"/>
      <c r="D6" s="3"/>
      <c r="E6" s="3"/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>
        <v>9</v>
      </c>
      <c r="M6" s="3"/>
      <c r="N6" s="3"/>
      <c r="O6" s="6"/>
      <c r="P6" s="1"/>
      <c r="Q6" s="1"/>
      <c r="R6" s="1"/>
      <c r="S6" s="1"/>
      <c r="T6" s="1"/>
      <c r="U6" s="3"/>
      <c r="V6" s="3"/>
      <c r="W6" s="3"/>
      <c r="X6" s="3"/>
      <c r="Y6" s="100"/>
      <c r="Z6" s="100"/>
      <c r="AA6" s="100"/>
      <c r="AB6" s="100"/>
      <c r="AC6" s="3"/>
      <c r="AD6" s="3"/>
      <c r="AE6" s="3"/>
      <c r="AF6" s="3"/>
      <c r="AG6" s="100"/>
      <c r="AH6" s="100"/>
      <c r="AI6" s="100"/>
      <c r="AJ6" s="100"/>
    </row>
    <row r="7" spans="1:36" ht="16.5" customHeight="1">
      <c r="A7" s="101"/>
      <c r="B7" s="102" t="s">
        <v>134</v>
      </c>
      <c r="C7" s="103">
        <f t="shared" ref="C7:X7" si="0">C8</f>
        <v>0</v>
      </c>
      <c r="D7" s="103">
        <f t="shared" si="0"/>
        <v>10</v>
      </c>
      <c r="E7" s="103">
        <f t="shared" si="0"/>
        <v>4</v>
      </c>
      <c r="F7" s="103">
        <f t="shared" si="0"/>
        <v>0</v>
      </c>
      <c r="G7" s="103">
        <f t="shared" si="0"/>
        <v>1476</v>
      </c>
      <c r="H7" s="103">
        <f t="shared" si="0"/>
        <v>0</v>
      </c>
      <c r="I7" s="103">
        <f t="shared" si="0"/>
        <v>1386</v>
      </c>
      <c r="J7" s="103">
        <f t="shared" si="0"/>
        <v>721</v>
      </c>
      <c r="K7" s="103">
        <f t="shared" si="0"/>
        <v>0</v>
      </c>
      <c r="L7" s="103">
        <f t="shared" si="0"/>
        <v>32</v>
      </c>
      <c r="M7" s="103">
        <f t="shared" si="0"/>
        <v>44</v>
      </c>
      <c r="N7" s="103">
        <f t="shared" si="0"/>
        <v>18</v>
      </c>
      <c r="O7" s="103">
        <f t="shared" si="0"/>
        <v>0</v>
      </c>
      <c r="P7" s="103">
        <f t="shared" si="0"/>
        <v>0</v>
      </c>
      <c r="Q7" s="103">
        <f t="shared" si="0"/>
        <v>0</v>
      </c>
      <c r="R7" s="103">
        <f t="shared" si="0"/>
        <v>0</v>
      </c>
      <c r="S7" s="103">
        <f t="shared" si="0"/>
        <v>0</v>
      </c>
      <c r="T7" s="103">
        <f t="shared" si="0"/>
        <v>0</v>
      </c>
      <c r="U7" s="103">
        <f t="shared" si="0"/>
        <v>612</v>
      </c>
      <c r="V7" s="103">
        <f t="shared" si="0"/>
        <v>0</v>
      </c>
      <c r="W7" s="103">
        <f t="shared" si="0"/>
        <v>792</v>
      </c>
      <c r="X7" s="103">
        <f t="shared" si="0"/>
        <v>72</v>
      </c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</row>
    <row r="8" spans="1:36" ht="34.5" customHeight="1">
      <c r="A8" s="104"/>
      <c r="B8" s="105" t="s">
        <v>135</v>
      </c>
      <c r="C8" s="106"/>
      <c r="D8" s="106">
        <v>10</v>
      </c>
      <c r="E8" s="106">
        <v>4</v>
      </c>
      <c r="F8" s="106"/>
      <c r="G8" s="106">
        <f>SUM(G9:G22)</f>
        <v>1476</v>
      </c>
      <c r="H8" s="106">
        <f t="shared" ref="H8:X8" si="1">SUM(H9:H21)</f>
        <v>0</v>
      </c>
      <c r="I8" s="106">
        <f>SUM(I9:I22)</f>
        <v>1386</v>
      </c>
      <c r="J8" s="106">
        <f t="shared" si="1"/>
        <v>721</v>
      </c>
      <c r="K8" s="106">
        <f t="shared" si="1"/>
        <v>0</v>
      </c>
      <c r="L8" s="106">
        <f t="shared" si="1"/>
        <v>32</v>
      </c>
      <c r="M8" s="106">
        <f t="shared" si="1"/>
        <v>44</v>
      </c>
      <c r="N8" s="106">
        <f t="shared" si="1"/>
        <v>18</v>
      </c>
      <c r="O8" s="106">
        <f t="shared" si="1"/>
        <v>0</v>
      </c>
      <c r="P8" s="106">
        <f t="shared" si="1"/>
        <v>0</v>
      </c>
      <c r="Q8" s="106">
        <f t="shared" si="1"/>
        <v>0</v>
      </c>
      <c r="R8" s="106">
        <f t="shared" si="1"/>
        <v>0</v>
      </c>
      <c r="S8" s="106">
        <f t="shared" si="1"/>
        <v>0</v>
      </c>
      <c r="T8" s="106">
        <f t="shared" si="1"/>
        <v>0</v>
      </c>
      <c r="U8" s="106">
        <f t="shared" si="1"/>
        <v>612</v>
      </c>
      <c r="V8" s="106">
        <f t="shared" si="1"/>
        <v>0</v>
      </c>
      <c r="W8" s="107">
        <f>SUM(W9:W22)</f>
        <v>792</v>
      </c>
      <c r="X8" s="106">
        <f t="shared" si="1"/>
        <v>72</v>
      </c>
      <c r="Y8" s="108"/>
      <c r="Z8" s="108"/>
      <c r="AA8" s="108"/>
      <c r="AB8" s="108"/>
      <c r="AC8" s="106"/>
      <c r="AD8" s="106"/>
      <c r="AE8" s="106"/>
      <c r="AF8" s="106"/>
      <c r="AG8" s="108"/>
      <c r="AH8" s="108"/>
      <c r="AI8" s="108"/>
      <c r="AJ8" s="108"/>
    </row>
    <row r="9" spans="1:36">
      <c r="A9" s="3" t="s">
        <v>220</v>
      </c>
      <c r="B9" s="109" t="s">
        <v>136</v>
      </c>
      <c r="C9" s="3"/>
      <c r="D9" s="3">
        <v>2</v>
      </c>
      <c r="E9" s="3"/>
      <c r="F9" s="3" t="s">
        <v>221</v>
      </c>
      <c r="G9" s="3">
        <v>108</v>
      </c>
      <c r="H9" s="3"/>
      <c r="I9" s="3">
        <v>106</v>
      </c>
      <c r="J9" s="3">
        <v>34</v>
      </c>
      <c r="K9" s="3"/>
      <c r="L9" s="3"/>
      <c r="M9" s="3"/>
      <c r="N9" s="3">
        <v>2</v>
      </c>
      <c r="O9" s="6"/>
      <c r="P9" s="3"/>
      <c r="Q9" s="3"/>
      <c r="R9" s="3"/>
      <c r="S9" s="3"/>
      <c r="T9" s="3"/>
      <c r="U9" s="3">
        <v>51</v>
      </c>
      <c r="V9" s="3"/>
      <c r="W9" s="3">
        <v>57</v>
      </c>
      <c r="X9" s="3"/>
      <c r="Y9" s="100"/>
      <c r="Z9" s="100"/>
      <c r="AA9" s="100"/>
      <c r="AB9" s="100"/>
      <c r="AC9" s="3"/>
      <c r="AD9" s="3"/>
      <c r="AE9" s="3"/>
      <c r="AF9" s="3"/>
      <c r="AG9" s="100"/>
      <c r="AH9" s="100"/>
      <c r="AI9" s="100"/>
      <c r="AJ9" s="100"/>
    </row>
    <row r="10" spans="1:36">
      <c r="A10" s="3" t="s">
        <v>222</v>
      </c>
      <c r="B10" s="109" t="s">
        <v>223</v>
      </c>
      <c r="C10" s="3"/>
      <c r="D10" s="3">
        <v>2</v>
      </c>
      <c r="E10" s="3"/>
      <c r="F10" s="3" t="s">
        <v>221</v>
      </c>
      <c r="G10" s="3">
        <v>108</v>
      </c>
      <c r="H10" s="3"/>
      <c r="I10" s="3">
        <v>106</v>
      </c>
      <c r="J10" s="3">
        <v>50</v>
      </c>
      <c r="K10" s="3"/>
      <c r="L10" s="3"/>
      <c r="M10" s="3"/>
      <c r="N10" s="3">
        <v>2</v>
      </c>
      <c r="O10" s="6"/>
      <c r="P10" s="3"/>
      <c r="Q10" s="3"/>
      <c r="R10" s="3"/>
      <c r="S10" s="3"/>
      <c r="T10" s="3"/>
      <c r="U10" s="3">
        <v>51</v>
      </c>
      <c r="V10" s="3"/>
      <c r="W10" s="3">
        <v>57</v>
      </c>
      <c r="X10" s="3"/>
      <c r="Y10" s="100"/>
      <c r="Z10" s="100"/>
      <c r="AA10" s="100"/>
      <c r="AB10" s="100"/>
      <c r="AC10" s="3"/>
      <c r="AD10" s="3"/>
      <c r="AE10" s="3"/>
      <c r="AF10" s="3"/>
      <c r="AG10" s="100"/>
      <c r="AH10" s="100"/>
      <c r="AI10" s="100"/>
      <c r="AJ10" s="100"/>
    </row>
    <row r="11" spans="1:36">
      <c r="A11" s="3" t="s">
        <v>138</v>
      </c>
      <c r="B11" s="109" t="s">
        <v>139</v>
      </c>
      <c r="C11" s="3"/>
      <c r="D11" s="3"/>
      <c r="E11" s="3">
        <v>2</v>
      </c>
      <c r="F11" s="3" t="s">
        <v>143</v>
      </c>
      <c r="G11" s="3">
        <v>136</v>
      </c>
      <c r="H11" s="3"/>
      <c r="I11" s="3">
        <v>118</v>
      </c>
      <c r="J11" s="3">
        <v>56</v>
      </c>
      <c r="K11" s="3"/>
      <c r="L11" s="3">
        <v>8</v>
      </c>
      <c r="M11" s="3">
        <v>10</v>
      </c>
      <c r="N11" s="3"/>
      <c r="O11" s="6"/>
      <c r="P11" s="3"/>
      <c r="Q11" s="3"/>
      <c r="R11" s="3"/>
      <c r="S11" s="3"/>
      <c r="T11" s="3"/>
      <c r="U11" s="3">
        <v>51</v>
      </c>
      <c r="V11" s="3"/>
      <c r="W11" s="3">
        <v>67</v>
      </c>
      <c r="X11" s="3">
        <v>18</v>
      </c>
      <c r="Y11" s="100"/>
      <c r="Z11" s="100"/>
      <c r="AA11" s="100"/>
      <c r="AB11" s="100"/>
      <c r="AC11" s="3"/>
      <c r="AD11" s="3"/>
      <c r="AE11" s="3"/>
      <c r="AF11" s="3"/>
      <c r="AG11" s="100"/>
      <c r="AH11" s="100"/>
      <c r="AI11" s="100"/>
      <c r="AJ11" s="100"/>
    </row>
    <row r="12" spans="1:36">
      <c r="A12" s="3" t="s">
        <v>224</v>
      </c>
      <c r="B12" s="109" t="s">
        <v>225</v>
      </c>
      <c r="C12" s="3"/>
      <c r="D12" s="3">
        <v>2</v>
      </c>
      <c r="E12" s="3"/>
      <c r="F12" s="3" t="s">
        <v>221</v>
      </c>
      <c r="G12" s="3">
        <v>72</v>
      </c>
      <c r="H12" s="3"/>
      <c r="I12" s="3">
        <v>70</v>
      </c>
      <c r="J12" s="3">
        <v>34</v>
      </c>
      <c r="K12" s="3"/>
      <c r="L12" s="3"/>
      <c r="M12" s="3"/>
      <c r="N12" s="3">
        <v>2</v>
      </c>
      <c r="O12" s="6"/>
      <c r="P12" s="3"/>
      <c r="Q12" s="3"/>
      <c r="R12" s="3"/>
      <c r="S12" s="3"/>
      <c r="T12" s="3"/>
      <c r="U12" s="3"/>
      <c r="V12" s="3"/>
      <c r="W12" s="3">
        <v>72</v>
      </c>
      <c r="X12" s="3"/>
      <c r="Y12" s="100"/>
      <c r="Z12" s="100"/>
      <c r="AA12" s="100"/>
      <c r="AB12" s="100"/>
      <c r="AC12" s="3"/>
      <c r="AD12" s="3"/>
      <c r="AE12" s="3"/>
      <c r="AF12" s="3"/>
      <c r="AG12" s="100"/>
      <c r="AH12" s="100"/>
      <c r="AI12" s="100"/>
      <c r="AJ12" s="100"/>
    </row>
    <row r="13" spans="1:36">
      <c r="A13" s="3" t="s">
        <v>226</v>
      </c>
      <c r="B13" s="109" t="s">
        <v>227</v>
      </c>
      <c r="C13" s="3"/>
      <c r="D13" s="3">
        <v>1</v>
      </c>
      <c r="E13" s="3"/>
      <c r="F13" s="3" t="s">
        <v>141</v>
      </c>
      <c r="G13" s="3">
        <v>72</v>
      </c>
      <c r="H13" s="3"/>
      <c r="I13" s="3">
        <v>70</v>
      </c>
      <c r="J13" s="3">
        <v>34</v>
      </c>
      <c r="K13" s="3"/>
      <c r="L13" s="3"/>
      <c r="M13" s="3"/>
      <c r="N13" s="3">
        <v>2</v>
      </c>
      <c r="O13" s="6"/>
      <c r="P13" s="3"/>
      <c r="Q13" s="3"/>
      <c r="R13" s="3"/>
      <c r="S13" s="3"/>
      <c r="T13" s="3"/>
      <c r="U13" s="3">
        <v>72</v>
      </c>
      <c r="V13" s="3"/>
      <c r="W13" s="3"/>
      <c r="X13" s="3"/>
      <c r="Y13" s="100"/>
      <c r="Z13" s="100"/>
      <c r="AA13" s="100"/>
      <c r="AB13" s="100"/>
      <c r="AC13" s="3"/>
      <c r="AD13" s="3"/>
      <c r="AE13" s="3"/>
      <c r="AF13" s="3"/>
      <c r="AG13" s="100"/>
      <c r="AH13" s="100"/>
      <c r="AI13" s="100"/>
      <c r="AJ13" s="100"/>
    </row>
    <row r="14" spans="1:36">
      <c r="A14" s="3" t="s">
        <v>228</v>
      </c>
      <c r="B14" s="109" t="s">
        <v>137</v>
      </c>
      <c r="C14" s="3"/>
      <c r="D14" s="3">
        <v>2</v>
      </c>
      <c r="E14" s="3"/>
      <c r="F14" s="3" t="s">
        <v>221</v>
      </c>
      <c r="G14" s="3">
        <v>117</v>
      </c>
      <c r="H14" s="3"/>
      <c r="I14" s="3">
        <v>115</v>
      </c>
      <c r="J14" s="3">
        <v>115</v>
      </c>
      <c r="K14" s="3"/>
      <c r="L14" s="3"/>
      <c r="M14" s="3"/>
      <c r="N14" s="3">
        <v>2</v>
      </c>
      <c r="O14" s="6"/>
      <c r="P14" s="3"/>
      <c r="Q14" s="3"/>
      <c r="R14" s="3"/>
      <c r="S14" s="3"/>
      <c r="T14" s="3"/>
      <c r="U14" s="3">
        <v>51</v>
      </c>
      <c r="V14" s="3"/>
      <c r="W14" s="3">
        <v>66</v>
      </c>
      <c r="X14" s="3"/>
      <c r="Y14" s="100"/>
      <c r="Z14" s="100"/>
      <c r="AA14" s="100"/>
      <c r="AB14" s="100"/>
      <c r="AC14" s="3"/>
      <c r="AD14" s="3"/>
      <c r="AE14" s="3"/>
      <c r="AF14" s="3"/>
      <c r="AG14" s="100"/>
      <c r="AH14" s="100"/>
      <c r="AI14" s="100"/>
      <c r="AJ14" s="100"/>
    </row>
    <row r="15" spans="1:36">
      <c r="A15" s="3" t="s">
        <v>229</v>
      </c>
      <c r="B15" s="109" t="s">
        <v>147</v>
      </c>
      <c r="C15" s="3"/>
      <c r="D15" s="3"/>
      <c r="E15" s="3">
        <v>2</v>
      </c>
      <c r="F15" s="3" t="s">
        <v>143</v>
      </c>
      <c r="G15" s="3">
        <v>269</v>
      </c>
      <c r="H15" s="3"/>
      <c r="I15" s="3">
        <v>251</v>
      </c>
      <c r="J15" s="3">
        <v>76</v>
      </c>
      <c r="K15" s="3"/>
      <c r="L15" s="3">
        <v>8</v>
      </c>
      <c r="M15" s="3">
        <v>10</v>
      </c>
      <c r="N15" s="3"/>
      <c r="O15" s="6"/>
      <c r="P15" s="3"/>
      <c r="Q15" s="3"/>
      <c r="R15" s="3"/>
      <c r="S15" s="3"/>
      <c r="T15" s="3"/>
      <c r="U15" s="3">
        <v>94</v>
      </c>
      <c r="V15" s="3"/>
      <c r="W15" s="3">
        <v>157</v>
      </c>
      <c r="X15" s="3">
        <v>18</v>
      </c>
      <c r="Y15" s="100"/>
      <c r="Z15" s="100"/>
      <c r="AA15" s="100"/>
      <c r="AB15" s="100"/>
      <c r="AC15" s="3"/>
      <c r="AD15" s="3"/>
      <c r="AE15" s="3"/>
      <c r="AF15" s="3"/>
      <c r="AG15" s="100"/>
      <c r="AH15" s="100"/>
      <c r="AI15" s="100"/>
      <c r="AJ15" s="100"/>
    </row>
    <row r="16" spans="1:36">
      <c r="A16" s="3" t="s">
        <v>230</v>
      </c>
      <c r="B16" s="110" t="s">
        <v>142</v>
      </c>
      <c r="C16" s="3"/>
      <c r="D16" s="3"/>
      <c r="E16" s="3">
        <v>2</v>
      </c>
      <c r="F16" s="3" t="s">
        <v>143</v>
      </c>
      <c r="G16" s="3">
        <v>135</v>
      </c>
      <c r="H16" s="3"/>
      <c r="I16" s="3">
        <v>117</v>
      </c>
      <c r="J16" s="3">
        <v>50</v>
      </c>
      <c r="K16" s="3"/>
      <c r="L16" s="3">
        <v>8</v>
      </c>
      <c r="M16" s="3">
        <v>10</v>
      </c>
      <c r="N16" s="3"/>
      <c r="O16" s="6"/>
      <c r="P16" s="3"/>
      <c r="Q16" s="3"/>
      <c r="R16" s="3"/>
      <c r="S16" s="3"/>
      <c r="T16" s="3"/>
      <c r="U16" s="3">
        <v>51</v>
      </c>
      <c r="V16" s="3"/>
      <c r="W16" s="3">
        <v>66</v>
      </c>
      <c r="X16" s="3">
        <v>18</v>
      </c>
      <c r="Y16" s="100"/>
      <c r="Z16" s="100"/>
      <c r="AA16" s="100"/>
      <c r="AB16" s="100"/>
      <c r="AC16" s="3"/>
      <c r="AD16" s="3"/>
      <c r="AE16" s="3"/>
      <c r="AF16" s="3"/>
      <c r="AG16" s="100"/>
      <c r="AH16" s="100"/>
      <c r="AI16" s="100"/>
      <c r="AJ16" s="100"/>
    </row>
    <row r="17" spans="1:37">
      <c r="A17" s="3" t="s">
        <v>231</v>
      </c>
      <c r="B17" s="110" t="s">
        <v>140</v>
      </c>
      <c r="C17" s="3"/>
      <c r="D17" s="3">
        <v>1</v>
      </c>
      <c r="E17" s="3"/>
      <c r="F17" s="3" t="s">
        <v>141</v>
      </c>
      <c r="G17" s="3">
        <v>72</v>
      </c>
      <c r="H17" s="3"/>
      <c r="I17" s="3">
        <v>70</v>
      </c>
      <c r="J17" s="3">
        <v>72</v>
      </c>
      <c r="K17" s="3"/>
      <c r="L17" s="3"/>
      <c r="M17" s="3"/>
      <c r="N17" s="3">
        <v>2</v>
      </c>
      <c r="O17" s="6"/>
      <c r="P17" s="3"/>
      <c r="Q17" s="3"/>
      <c r="R17" s="3"/>
      <c r="S17" s="3"/>
      <c r="T17" s="3"/>
      <c r="U17" s="3">
        <v>72</v>
      </c>
      <c r="V17" s="3"/>
      <c r="W17" s="3"/>
      <c r="X17" s="3"/>
      <c r="Y17" s="100"/>
      <c r="Z17" s="100"/>
      <c r="AA17" s="100"/>
      <c r="AB17" s="100"/>
      <c r="AC17" s="3"/>
      <c r="AD17" s="3"/>
      <c r="AE17" s="3"/>
      <c r="AF17" s="3"/>
      <c r="AG17" s="100"/>
      <c r="AH17" s="100"/>
      <c r="AI17" s="100"/>
      <c r="AJ17" s="100"/>
    </row>
    <row r="18" spans="1:37" ht="18" customHeight="1">
      <c r="A18" s="3" t="s">
        <v>232</v>
      </c>
      <c r="B18" s="109" t="s">
        <v>352</v>
      </c>
      <c r="C18" s="3"/>
      <c r="D18" s="3">
        <v>2</v>
      </c>
      <c r="E18" s="3"/>
      <c r="F18" s="3" t="s">
        <v>141</v>
      </c>
      <c r="G18" s="3">
        <v>72</v>
      </c>
      <c r="H18" s="3"/>
      <c r="I18" s="3">
        <v>70</v>
      </c>
      <c r="J18" s="3">
        <v>42</v>
      </c>
      <c r="K18" s="3"/>
      <c r="L18" s="3"/>
      <c r="M18" s="3"/>
      <c r="N18" s="3">
        <v>2</v>
      </c>
      <c r="O18" s="6"/>
      <c r="P18" s="3"/>
      <c r="Q18" s="3"/>
      <c r="R18" s="3"/>
      <c r="S18" s="3"/>
      <c r="T18" s="3"/>
      <c r="U18" s="3"/>
      <c r="V18" s="3"/>
      <c r="W18" s="3">
        <v>72</v>
      </c>
      <c r="X18" s="3"/>
      <c r="Y18" s="100"/>
      <c r="Z18" s="100"/>
      <c r="AA18" s="100"/>
      <c r="AB18" s="100"/>
      <c r="AC18" s="3"/>
      <c r="AD18" s="3"/>
      <c r="AE18" s="3"/>
      <c r="AF18" s="3"/>
      <c r="AG18" s="100"/>
      <c r="AH18" s="100"/>
      <c r="AI18" s="100"/>
      <c r="AJ18" s="100"/>
    </row>
    <row r="19" spans="1:37">
      <c r="A19" s="3" t="s">
        <v>233</v>
      </c>
      <c r="B19" s="111" t="s">
        <v>144</v>
      </c>
      <c r="C19" s="3"/>
      <c r="D19" s="3"/>
      <c r="E19" s="3">
        <v>2</v>
      </c>
      <c r="F19" s="3" t="s">
        <v>143</v>
      </c>
      <c r="G19" s="3">
        <v>139</v>
      </c>
      <c r="H19" s="3"/>
      <c r="I19" s="3">
        <v>121</v>
      </c>
      <c r="J19" s="3">
        <v>90</v>
      </c>
      <c r="K19" s="3"/>
      <c r="L19" s="3">
        <v>8</v>
      </c>
      <c r="M19" s="3">
        <v>10</v>
      </c>
      <c r="N19" s="3"/>
      <c r="O19" s="6"/>
      <c r="P19" s="3"/>
      <c r="Q19" s="3"/>
      <c r="R19" s="3"/>
      <c r="S19" s="3"/>
      <c r="T19" s="3"/>
      <c r="U19" s="3">
        <v>51</v>
      </c>
      <c r="V19" s="3"/>
      <c r="W19" s="3">
        <v>70</v>
      </c>
      <c r="X19" s="3">
        <v>18</v>
      </c>
      <c r="Y19" s="100"/>
      <c r="Z19" s="100"/>
      <c r="AA19" s="100"/>
      <c r="AB19" s="100"/>
      <c r="AC19" s="3"/>
      <c r="AD19" s="3"/>
      <c r="AE19" s="3"/>
      <c r="AF19" s="3"/>
      <c r="AG19" s="100"/>
      <c r="AH19" s="100"/>
      <c r="AI19" s="100"/>
      <c r="AJ19" s="100"/>
    </row>
    <row r="20" spans="1:37">
      <c r="A20" s="3" t="s">
        <v>234</v>
      </c>
      <c r="B20" s="111" t="s">
        <v>145</v>
      </c>
      <c r="C20" s="3"/>
      <c r="D20" s="3">
        <v>2</v>
      </c>
      <c r="E20" s="3"/>
      <c r="F20" s="3" t="s">
        <v>221</v>
      </c>
      <c r="G20" s="3">
        <v>72</v>
      </c>
      <c r="H20" s="3"/>
      <c r="I20" s="3">
        <v>70</v>
      </c>
      <c r="J20" s="3">
        <v>34</v>
      </c>
      <c r="K20" s="3"/>
      <c r="L20" s="3"/>
      <c r="M20" s="3">
        <v>2</v>
      </c>
      <c r="N20" s="3">
        <v>2</v>
      </c>
      <c r="O20" s="6"/>
      <c r="P20" s="3"/>
      <c r="Q20" s="3"/>
      <c r="R20" s="3"/>
      <c r="S20" s="3"/>
      <c r="T20" s="3"/>
      <c r="U20" s="3">
        <v>34</v>
      </c>
      <c r="V20" s="3"/>
      <c r="W20" s="3">
        <v>38</v>
      </c>
      <c r="X20" s="3"/>
      <c r="Y20" s="100"/>
      <c r="Z20" s="100"/>
      <c r="AA20" s="100"/>
      <c r="AB20" s="100"/>
      <c r="AC20" s="3"/>
      <c r="AD20" s="3"/>
      <c r="AE20" s="3"/>
      <c r="AF20" s="3"/>
      <c r="AG20" s="100"/>
      <c r="AH20" s="100"/>
      <c r="AI20" s="100"/>
      <c r="AJ20" s="100"/>
    </row>
    <row r="21" spans="1:37">
      <c r="A21" s="3" t="s">
        <v>235</v>
      </c>
      <c r="B21" s="111" t="s">
        <v>236</v>
      </c>
      <c r="C21" s="3"/>
      <c r="D21" s="3">
        <v>2</v>
      </c>
      <c r="E21" s="3"/>
      <c r="F21" s="3" t="s">
        <v>221</v>
      </c>
      <c r="G21" s="3">
        <v>72</v>
      </c>
      <c r="H21" s="3"/>
      <c r="I21" s="3">
        <v>70</v>
      </c>
      <c r="J21" s="3">
        <v>34</v>
      </c>
      <c r="K21" s="3"/>
      <c r="L21" s="3"/>
      <c r="M21" s="3">
        <v>2</v>
      </c>
      <c r="N21" s="3">
        <v>2</v>
      </c>
      <c r="O21" s="6"/>
      <c r="P21" s="3"/>
      <c r="Q21" s="3"/>
      <c r="R21" s="3"/>
      <c r="S21" s="3"/>
      <c r="T21" s="3"/>
      <c r="U21" s="3">
        <v>34</v>
      </c>
      <c r="V21" s="3"/>
      <c r="W21" s="3">
        <v>38</v>
      </c>
      <c r="X21" s="3"/>
      <c r="Y21" s="100"/>
      <c r="Z21" s="100"/>
      <c r="AA21" s="100"/>
      <c r="AB21" s="100"/>
      <c r="AC21" s="3"/>
      <c r="AD21" s="3"/>
      <c r="AE21" s="3"/>
      <c r="AF21" s="3"/>
      <c r="AG21" s="100"/>
      <c r="AH21" s="100"/>
      <c r="AI21" s="100"/>
      <c r="AJ21" s="100"/>
    </row>
    <row r="22" spans="1:37" s="114" customFormat="1">
      <c r="A22" s="3" t="s">
        <v>237</v>
      </c>
      <c r="B22" s="112" t="s">
        <v>238</v>
      </c>
      <c r="C22" s="113"/>
      <c r="D22" s="113">
        <v>2</v>
      </c>
      <c r="E22" s="113"/>
      <c r="F22" s="166" t="s">
        <v>141</v>
      </c>
      <c r="G22" s="113">
        <v>32</v>
      </c>
      <c r="H22" s="113"/>
      <c r="I22" s="113">
        <v>32</v>
      </c>
      <c r="J22" s="113"/>
      <c r="K22" s="113"/>
      <c r="L22" s="113"/>
      <c r="M22" s="113"/>
      <c r="N22" s="113"/>
      <c r="O22" s="5"/>
      <c r="P22" s="113"/>
      <c r="Q22" s="113"/>
      <c r="R22" s="113"/>
      <c r="S22" s="113"/>
      <c r="T22" s="113"/>
      <c r="U22" s="113"/>
      <c r="V22" s="113"/>
      <c r="W22" s="113">
        <v>32</v>
      </c>
      <c r="X22" s="113"/>
      <c r="Y22" s="100"/>
      <c r="Z22" s="100"/>
      <c r="AA22" s="100"/>
      <c r="AB22" s="100"/>
      <c r="AC22" s="113"/>
      <c r="AD22" s="113"/>
      <c r="AE22" s="113"/>
      <c r="AF22" s="113"/>
      <c r="AG22" s="100"/>
      <c r="AH22" s="100"/>
      <c r="AI22" s="100"/>
      <c r="AJ22" s="100"/>
    </row>
    <row r="23" spans="1:37">
      <c r="A23" s="115" t="s">
        <v>239</v>
      </c>
      <c r="B23" s="116" t="s">
        <v>240</v>
      </c>
      <c r="C23" s="158">
        <v>6</v>
      </c>
      <c r="D23" s="158">
        <v>6</v>
      </c>
      <c r="E23" s="158">
        <v>0</v>
      </c>
      <c r="F23" s="158"/>
      <c r="G23" s="158">
        <f>SUM(G24:G29)</f>
        <v>660</v>
      </c>
      <c r="H23" s="158">
        <f t="shared" ref="H23:AJ23" si="2">SUM(H24:H29)</f>
        <v>6</v>
      </c>
      <c r="I23" s="158">
        <f t="shared" si="2"/>
        <v>632</v>
      </c>
      <c r="J23" s="158">
        <f t="shared" si="2"/>
        <v>327</v>
      </c>
      <c r="K23" s="158">
        <f t="shared" si="2"/>
        <v>0</v>
      </c>
      <c r="L23" s="158">
        <f t="shared" si="2"/>
        <v>0</v>
      </c>
      <c r="M23" s="158">
        <f t="shared" si="2"/>
        <v>0</v>
      </c>
      <c r="N23" s="158">
        <f t="shared" si="2"/>
        <v>22</v>
      </c>
      <c r="O23" s="158">
        <f t="shared" si="2"/>
        <v>0</v>
      </c>
      <c r="P23" s="158">
        <f t="shared" si="2"/>
        <v>536</v>
      </c>
      <c r="Q23" s="158">
        <f t="shared" si="2"/>
        <v>287</v>
      </c>
      <c r="R23" s="158">
        <f>SUM(R24:R29)</f>
        <v>124</v>
      </c>
      <c r="S23" s="158">
        <f t="shared" si="2"/>
        <v>40</v>
      </c>
      <c r="T23" s="158">
        <f t="shared" si="2"/>
        <v>0</v>
      </c>
      <c r="U23" s="158">
        <f t="shared" si="2"/>
        <v>0</v>
      </c>
      <c r="V23" s="158">
        <f t="shared" si="2"/>
        <v>0</v>
      </c>
      <c r="W23" s="158">
        <f t="shared" si="2"/>
        <v>0</v>
      </c>
      <c r="X23" s="158">
        <f t="shared" si="2"/>
        <v>0</v>
      </c>
      <c r="Y23" s="158">
        <f t="shared" si="2"/>
        <v>116</v>
      </c>
      <c r="Z23" s="158">
        <f t="shared" si="2"/>
        <v>0</v>
      </c>
      <c r="AA23" s="158">
        <f t="shared" si="2"/>
        <v>90</v>
      </c>
      <c r="AB23" s="158">
        <f t="shared" si="2"/>
        <v>0</v>
      </c>
      <c r="AC23" s="158">
        <f t="shared" si="2"/>
        <v>176</v>
      </c>
      <c r="AD23" s="158">
        <f t="shared" si="2"/>
        <v>0</v>
      </c>
      <c r="AE23" s="158">
        <f t="shared" si="2"/>
        <v>114</v>
      </c>
      <c r="AF23" s="158">
        <f t="shared" si="2"/>
        <v>0</v>
      </c>
      <c r="AG23" s="158">
        <f t="shared" si="2"/>
        <v>126</v>
      </c>
      <c r="AH23" s="158">
        <f t="shared" si="2"/>
        <v>0</v>
      </c>
      <c r="AI23" s="158">
        <f t="shared" si="2"/>
        <v>38</v>
      </c>
      <c r="AJ23" s="158">
        <f t="shared" si="2"/>
        <v>0</v>
      </c>
      <c r="AK23" s="163"/>
    </row>
    <row r="24" spans="1:37">
      <c r="A24" s="118" t="s">
        <v>241</v>
      </c>
      <c r="B24" s="119" t="s">
        <v>187</v>
      </c>
      <c r="C24" s="3"/>
      <c r="D24" s="3">
        <v>4</v>
      </c>
      <c r="E24" s="3"/>
      <c r="F24" s="3" t="s">
        <v>221</v>
      </c>
      <c r="G24" s="3">
        <f>Y24+Z24+AA24+AB24+AC24+AD24+AE24+AF24+AG24+AH24+AI24+AJ24+U24+V24+W24+X24</f>
        <v>78</v>
      </c>
      <c r="H24" s="3">
        <v>2</v>
      </c>
      <c r="I24" s="3">
        <v>74</v>
      </c>
      <c r="J24" s="3">
        <v>17</v>
      </c>
      <c r="K24" s="3"/>
      <c r="L24" s="3"/>
      <c r="M24" s="3"/>
      <c r="N24" s="3">
        <v>2</v>
      </c>
      <c r="O24" s="6"/>
      <c r="P24" s="3">
        <v>58</v>
      </c>
      <c r="Q24" s="3">
        <v>17</v>
      </c>
      <c r="R24" s="3">
        <v>20</v>
      </c>
      <c r="S24" s="3">
        <f>J24-Q24</f>
        <v>0</v>
      </c>
      <c r="T24" s="3"/>
      <c r="U24" s="3"/>
      <c r="V24" s="3"/>
      <c r="W24" s="3"/>
      <c r="X24" s="3"/>
      <c r="Y24" s="100">
        <v>48</v>
      </c>
      <c r="Z24" s="100"/>
      <c r="AA24" s="100">
        <v>30</v>
      </c>
      <c r="AB24" s="100"/>
      <c r="AC24" s="3"/>
      <c r="AD24" s="3"/>
      <c r="AE24" s="3"/>
      <c r="AF24" s="3"/>
      <c r="AG24" s="100"/>
      <c r="AH24" s="100"/>
      <c r="AI24" s="100"/>
      <c r="AJ24" s="100"/>
    </row>
    <row r="25" spans="1:37" ht="18.75" customHeight="1">
      <c r="A25" s="118" t="s">
        <v>242</v>
      </c>
      <c r="B25" s="119" t="s">
        <v>188</v>
      </c>
      <c r="C25" s="3">
        <v>7</v>
      </c>
      <c r="D25" s="3">
        <v>8</v>
      </c>
      <c r="E25" s="3"/>
      <c r="F25" s="3" t="s">
        <v>243</v>
      </c>
      <c r="G25" s="3">
        <f t="shared" ref="G25:G29" si="3">Y25+Z25+AA25+AB25+AC25+AD25+AE25+AF25+AG25+AH25+AI25+AJ25+U25+V25+W25+X25</f>
        <v>188</v>
      </c>
      <c r="H25" s="3">
        <v>2</v>
      </c>
      <c r="I25" s="3">
        <v>182</v>
      </c>
      <c r="J25" s="3">
        <v>51</v>
      </c>
      <c r="K25" s="3"/>
      <c r="L25" s="3"/>
      <c r="M25" s="3"/>
      <c r="N25" s="3">
        <v>4</v>
      </c>
      <c r="O25" s="6"/>
      <c r="P25" s="3">
        <v>172</v>
      </c>
      <c r="Q25" s="3">
        <v>51</v>
      </c>
      <c r="R25" s="3">
        <f t="shared" ref="R25:R28" si="4">G25-P25</f>
        <v>16</v>
      </c>
      <c r="S25" s="3">
        <f t="shared" ref="S25:S28" si="5">J25-Q25</f>
        <v>0</v>
      </c>
      <c r="T25" s="3"/>
      <c r="U25" s="3"/>
      <c r="V25" s="3"/>
      <c r="W25" s="3"/>
      <c r="X25" s="3"/>
      <c r="Y25" s="100">
        <v>34</v>
      </c>
      <c r="Z25" s="100"/>
      <c r="AA25" s="100">
        <v>30</v>
      </c>
      <c r="AB25" s="100"/>
      <c r="AC25" s="3">
        <v>32</v>
      </c>
      <c r="AD25" s="3"/>
      <c r="AE25" s="3">
        <v>42</v>
      </c>
      <c r="AF25" s="3"/>
      <c r="AG25" s="100">
        <v>32</v>
      </c>
      <c r="AH25" s="100"/>
      <c r="AI25" s="100">
        <v>18</v>
      </c>
      <c r="AJ25" s="100"/>
    </row>
    <row r="26" spans="1:37">
      <c r="A26" s="118" t="s">
        <v>244</v>
      </c>
      <c r="B26" s="120" t="s">
        <v>161</v>
      </c>
      <c r="C26" s="3"/>
      <c r="D26" s="3">
        <v>6</v>
      </c>
      <c r="E26" s="3"/>
      <c r="F26" s="3" t="s">
        <v>221</v>
      </c>
      <c r="G26" s="3">
        <f t="shared" si="3"/>
        <v>78</v>
      </c>
      <c r="H26" s="3">
        <v>2</v>
      </c>
      <c r="I26" s="3">
        <v>74</v>
      </c>
      <c r="J26" s="3">
        <v>17</v>
      </c>
      <c r="K26" s="3"/>
      <c r="L26" s="3"/>
      <c r="M26" s="3"/>
      <c r="N26" s="3">
        <v>2</v>
      </c>
      <c r="O26" s="6"/>
      <c r="P26" s="3">
        <v>68</v>
      </c>
      <c r="Q26" s="3">
        <v>17</v>
      </c>
      <c r="R26" s="3">
        <v>10</v>
      </c>
      <c r="S26" s="3">
        <f t="shared" si="5"/>
        <v>0</v>
      </c>
      <c r="T26" s="3"/>
      <c r="U26" s="3"/>
      <c r="V26" s="3"/>
      <c r="W26" s="3"/>
      <c r="X26" s="3"/>
      <c r="Y26" s="100"/>
      <c r="Z26" s="100"/>
      <c r="AA26" s="100"/>
      <c r="AB26" s="100"/>
      <c r="AC26" s="3">
        <v>48</v>
      </c>
      <c r="AD26" s="3"/>
      <c r="AE26" s="3">
        <v>30</v>
      </c>
      <c r="AF26" s="3"/>
      <c r="AG26" s="100"/>
      <c r="AH26" s="100"/>
      <c r="AI26" s="100"/>
      <c r="AJ26" s="100"/>
    </row>
    <row r="27" spans="1:37">
      <c r="A27" s="118" t="s">
        <v>245</v>
      </c>
      <c r="B27" s="119" t="s">
        <v>140</v>
      </c>
      <c r="C27" s="167" t="s">
        <v>146</v>
      </c>
      <c r="D27" s="3">
        <v>8</v>
      </c>
      <c r="E27" s="3"/>
      <c r="F27" s="3" t="s">
        <v>246</v>
      </c>
      <c r="G27" s="3">
        <f t="shared" si="3"/>
        <v>192</v>
      </c>
      <c r="H27" s="3"/>
      <c r="I27" s="3">
        <v>182</v>
      </c>
      <c r="J27" s="3">
        <v>182</v>
      </c>
      <c r="K27" s="3"/>
      <c r="L27" s="3"/>
      <c r="M27" s="3"/>
      <c r="N27" s="3">
        <v>10</v>
      </c>
      <c r="O27" s="6"/>
      <c r="P27" s="3">
        <v>178</v>
      </c>
      <c r="Q27" s="3">
        <v>172</v>
      </c>
      <c r="R27" s="3">
        <f t="shared" si="4"/>
        <v>14</v>
      </c>
      <c r="S27" s="3">
        <f t="shared" si="5"/>
        <v>10</v>
      </c>
      <c r="T27" s="3"/>
      <c r="U27" s="3"/>
      <c r="V27" s="3"/>
      <c r="W27" s="3"/>
      <c r="X27" s="3"/>
      <c r="Y27" s="100">
        <v>34</v>
      </c>
      <c r="Z27" s="100"/>
      <c r="AA27" s="100">
        <v>30</v>
      </c>
      <c r="AB27" s="100"/>
      <c r="AC27" s="3">
        <v>32</v>
      </c>
      <c r="AD27" s="3"/>
      <c r="AE27" s="3">
        <v>42</v>
      </c>
      <c r="AF27" s="3"/>
      <c r="AG27" s="100">
        <v>34</v>
      </c>
      <c r="AH27" s="100"/>
      <c r="AI27" s="100">
        <v>20</v>
      </c>
      <c r="AJ27" s="100"/>
    </row>
    <row r="28" spans="1:37">
      <c r="A28" s="118" t="s">
        <v>247</v>
      </c>
      <c r="B28" s="119" t="s">
        <v>189</v>
      </c>
      <c r="C28" s="3"/>
      <c r="D28" s="3">
        <v>7</v>
      </c>
      <c r="E28" s="3"/>
      <c r="F28" s="3" t="s">
        <v>221</v>
      </c>
      <c r="G28" s="3">
        <f t="shared" si="3"/>
        <v>60</v>
      </c>
      <c r="H28" s="3"/>
      <c r="I28" s="3">
        <f t="shared" ref="I28" si="6">P28-N28</f>
        <v>58</v>
      </c>
      <c r="J28" s="3">
        <v>30</v>
      </c>
      <c r="K28" s="3"/>
      <c r="L28" s="3"/>
      <c r="M28" s="3"/>
      <c r="N28" s="3">
        <v>2</v>
      </c>
      <c r="O28" s="6"/>
      <c r="P28" s="3">
        <v>60</v>
      </c>
      <c r="Q28" s="3">
        <v>30</v>
      </c>
      <c r="R28" s="3">
        <f t="shared" si="4"/>
        <v>0</v>
      </c>
      <c r="S28" s="3">
        <f t="shared" si="5"/>
        <v>0</v>
      </c>
      <c r="T28" s="3"/>
      <c r="U28" s="3"/>
      <c r="V28" s="3"/>
      <c r="W28" s="3"/>
      <c r="X28" s="3"/>
      <c r="Y28" s="100"/>
      <c r="Z28" s="100"/>
      <c r="AA28" s="100"/>
      <c r="AB28" s="100"/>
      <c r="AC28" s="3"/>
      <c r="AD28" s="3"/>
      <c r="AE28" s="3"/>
      <c r="AF28" s="3"/>
      <c r="AG28" s="100">
        <v>60</v>
      </c>
      <c r="AH28" s="100"/>
      <c r="AI28" s="100"/>
      <c r="AJ28" s="100"/>
    </row>
    <row r="29" spans="1:37">
      <c r="A29" s="121" t="s">
        <v>248</v>
      </c>
      <c r="B29" s="119" t="s">
        <v>190</v>
      </c>
      <c r="C29" s="3"/>
      <c r="D29" s="3">
        <v>5</v>
      </c>
      <c r="E29" s="3"/>
      <c r="F29" s="3" t="s">
        <v>141</v>
      </c>
      <c r="G29" s="3">
        <f t="shared" si="3"/>
        <v>64</v>
      </c>
      <c r="H29" s="3"/>
      <c r="I29" s="3">
        <v>62</v>
      </c>
      <c r="J29" s="3">
        <v>30</v>
      </c>
      <c r="K29" s="3"/>
      <c r="L29" s="3"/>
      <c r="M29" s="3"/>
      <c r="N29" s="3">
        <v>2</v>
      </c>
      <c r="O29" s="6"/>
      <c r="P29" s="3"/>
      <c r="Q29" s="3"/>
      <c r="R29" s="3">
        <v>64</v>
      </c>
      <c r="S29" s="3">
        <v>30</v>
      </c>
      <c r="T29" s="3"/>
      <c r="U29" s="3"/>
      <c r="V29" s="3"/>
      <c r="W29" s="3"/>
      <c r="X29" s="3"/>
      <c r="Y29" s="100"/>
      <c r="Z29" s="100"/>
      <c r="AA29" s="100"/>
      <c r="AB29" s="100"/>
      <c r="AC29" s="3">
        <v>64</v>
      </c>
      <c r="AD29" s="3"/>
      <c r="AE29" s="3"/>
      <c r="AF29" s="3"/>
      <c r="AG29" s="100"/>
      <c r="AH29" s="100"/>
      <c r="AI29" s="100"/>
      <c r="AJ29" s="100"/>
    </row>
    <row r="30" spans="1:37">
      <c r="A30" s="122" t="s">
        <v>150</v>
      </c>
      <c r="B30" s="116" t="s">
        <v>151</v>
      </c>
      <c r="C30" s="123">
        <v>0</v>
      </c>
      <c r="D30" s="123">
        <v>6</v>
      </c>
      <c r="E30" s="123">
        <v>4</v>
      </c>
      <c r="F30" s="123"/>
      <c r="G30" s="123">
        <f>SUM(G31:G40)</f>
        <v>873</v>
      </c>
      <c r="H30" s="123">
        <f t="shared" ref="H30:AJ30" si="7">SUM(H31:H40)</f>
        <v>2</v>
      </c>
      <c r="I30" s="123">
        <f t="shared" si="7"/>
        <v>815</v>
      </c>
      <c r="J30" s="123">
        <f t="shared" si="7"/>
        <v>377</v>
      </c>
      <c r="K30" s="123">
        <f t="shared" si="7"/>
        <v>0</v>
      </c>
      <c r="L30" s="123">
        <f t="shared" si="7"/>
        <v>8</v>
      </c>
      <c r="M30" s="123">
        <f t="shared" si="7"/>
        <v>36</v>
      </c>
      <c r="N30" s="123">
        <f t="shared" si="7"/>
        <v>12</v>
      </c>
      <c r="O30" s="123">
        <f t="shared" si="7"/>
        <v>0</v>
      </c>
      <c r="P30" s="123">
        <f t="shared" si="7"/>
        <v>537</v>
      </c>
      <c r="Q30" s="123">
        <f t="shared" si="7"/>
        <v>246</v>
      </c>
      <c r="R30" s="123">
        <f>SUM(R31:R40)</f>
        <v>336</v>
      </c>
      <c r="S30" s="123">
        <f t="shared" si="7"/>
        <v>120</v>
      </c>
      <c r="T30" s="123">
        <f t="shared" si="7"/>
        <v>44</v>
      </c>
      <c r="U30" s="123">
        <f t="shared" si="7"/>
        <v>0</v>
      </c>
      <c r="V30" s="123">
        <f t="shared" si="7"/>
        <v>0</v>
      </c>
      <c r="W30" s="123">
        <f t="shared" si="7"/>
        <v>0</v>
      </c>
      <c r="X30" s="123">
        <f t="shared" si="7"/>
        <v>0</v>
      </c>
      <c r="Y30" s="123">
        <f t="shared" si="7"/>
        <v>425</v>
      </c>
      <c r="Z30" s="123">
        <f t="shared" si="7"/>
        <v>0</v>
      </c>
      <c r="AA30" s="123">
        <f t="shared" si="7"/>
        <v>292</v>
      </c>
      <c r="AB30" s="123">
        <f t="shared" si="7"/>
        <v>44</v>
      </c>
      <c r="AC30" s="123">
        <f t="shared" si="7"/>
        <v>52</v>
      </c>
      <c r="AD30" s="123">
        <f t="shared" si="7"/>
        <v>0</v>
      </c>
      <c r="AE30" s="123">
        <f t="shared" si="7"/>
        <v>0</v>
      </c>
      <c r="AF30" s="123">
        <f t="shared" si="7"/>
        <v>0</v>
      </c>
      <c r="AG30" s="123">
        <f t="shared" si="7"/>
        <v>60</v>
      </c>
      <c r="AH30" s="123">
        <f t="shared" si="7"/>
        <v>0</v>
      </c>
      <c r="AI30" s="123">
        <f t="shared" si="7"/>
        <v>0</v>
      </c>
      <c r="AJ30" s="123">
        <f t="shared" si="7"/>
        <v>0</v>
      </c>
      <c r="AK30" s="163"/>
    </row>
    <row r="31" spans="1:37">
      <c r="A31" s="118" t="s">
        <v>152</v>
      </c>
      <c r="B31" s="119" t="s">
        <v>153</v>
      </c>
      <c r="C31" s="3"/>
      <c r="D31" s="3"/>
      <c r="E31" s="3">
        <v>4</v>
      </c>
      <c r="F31" s="167" t="s">
        <v>148</v>
      </c>
      <c r="G31" s="3">
        <f>Y31+Z31+AA31+AB31+AC31+AD31+AE31+AF31+AG31+AH31+AI31+AJ31+U31+V31+W31+X31</f>
        <v>108</v>
      </c>
      <c r="H31" s="3">
        <v>2</v>
      </c>
      <c r="I31" s="3">
        <v>94</v>
      </c>
      <c r="J31" s="3">
        <v>44</v>
      </c>
      <c r="K31" s="3"/>
      <c r="L31" s="3">
        <v>2</v>
      </c>
      <c r="M31" s="3">
        <v>10</v>
      </c>
      <c r="N31" s="3"/>
      <c r="O31" s="6"/>
      <c r="P31" s="3">
        <v>72</v>
      </c>
      <c r="Q31" s="3">
        <v>44</v>
      </c>
      <c r="R31" s="3">
        <v>36</v>
      </c>
      <c r="S31" s="3"/>
      <c r="T31" s="3">
        <v>12</v>
      </c>
      <c r="U31" s="3"/>
      <c r="V31" s="3"/>
      <c r="W31" s="3"/>
      <c r="X31" s="3"/>
      <c r="Y31" s="100">
        <v>48</v>
      </c>
      <c r="Z31" s="100"/>
      <c r="AA31" s="100">
        <v>48</v>
      </c>
      <c r="AB31" s="100">
        <v>12</v>
      </c>
      <c r="AC31" s="3"/>
      <c r="AD31" s="3"/>
      <c r="AE31" s="3"/>
      <c r="AF31" s="3"/>
      <c r="AG31" s="100"/>
      <c r="AH31" s="100"/>
      <c r="AI31" s="100"/>
      <c r="AJ31" s="100"/>
    </row>
    <row r="32" spans="1:37">
      <c r="A32" s="118" t="s">
        <v>154</v>
      </c>
      <c r="B32" s="119" t="s">
        <v>249</v>
      </c>
      <c r="C32" s="3"/>
      <c r="D32" s="3"/>
      <c r="E32" s="3">
        <v>4</v>
      </c>
      <c r="F32" s="3" t="s">
        <v>143</v>
      </c>
      <c r="G32" s="3">
        <f t="shared" ref="G32:G40" si="8">Y32+Z32+AA32+AB32+AC32+AD32+AE32+AF32+AG32+AH32+AI32+AJ32+U32+V32+W32+X32</f>
        <v>122</v>
      </c>
      <c r="H32" s="3"/>
      <c r="I32" s="3">
        <v>112</v>
      </c>
      <c r="J32" s="3">
        <v>50</v>
      </c>
      <c r="K32" s="3"/>
      <c r="L32" s="3">
        <v>2</v>
      </c>
      <c r="M32" s="3">
        <v>8</v>
      </c>
      <c r="N32" s="3"/>
      <c r="O32" s="6"/>
      <c r="P32" s="3">
        <v>82</v>
      </c>
      <c r="Q32" s="3">
        <v>30</v>
      </c>
      <c r="R32" s="3">
        <v>40</v>
      </c>
      <c r="S32" s="3">
        <v>20</v>
      </c>
      <c r="T32" s="3">
        <v>10</v>
      </c>
      <c r="U32" s="3"/>
      <c r="V32" s="3"/>
      <c r="W32" s="3"/>
      <c r="X32" s="3"/>
      <c r="Y32" s="100">
        <v>62</v>
      </c>
      <c r="Z32" s="100"/>
      <c r="AA32" s="100">
        <v>50</v>
      </c>
      <c r="AB32" s="100">
        <v>10</v>
      </c>
      <c r="AC32" s="3"/>
      <c r="AD32" s="3"/>
      <c r="AE32" s="3"/>
      <c r="AF32" s="3"/>
      <c r="AG32" s="100"/>
      <c r="AH32" s="100"/>
      <c r="AI32" s="100"/>
      <c r="AJ32" s="100"/>
    </row>
    <row r="33" spans="1:37" ht="20.25" customHeight="1">
      <c r="A33" s="118" t="s">
        <v>155</v>
      </c>
      <c r="B33" s="119" t="s">
        <v>250</v>
      </c>
      <c r="C33" s="3"/>
      <c r="D33" s="3">
        <v>3</v>
      </c>
      <c r="E33" s="3"/>
      <c r="F33" s="167" t="s">
        <v>141</v>
      </c>
      <c r="G33" s="3">
        <f t="shared" si="8"/>
        <v>75</v>
      </c>
      <c r="H33" s="3"/>
      <c r="I33" s="3">
        <v>73</v>
      </c>
      <c r="J33" s="3">
        <v>30</v>
      </c>
      <c r="K33" s="3"/>
      <c r="L33" s="3"/>
      <c r="M33" s="3"/>
      <c r="N33" s="3">
        <v>2</v>
      </c>
      <c r="O33" s="6"/>
      <c r="P33" s="3">
        <v>39</v>
      </c>
      <c r="Q33" s="3">
        <v>20</v>
      </c>
      <c r="R33" s="3">
        <v>36</v>
      </c>
      <c r="S33" s="3">
        <v>10</v>
      </c>
      <c r="T33" s="3"/>
      <c r="U33" s="3"/>
      <c r="V33" s="3"/>
      <c r="W33" s="3"/>
      <c r="X33" s="3"/>
      <c r="Y33" s="100">
        <v>75</v>
      </c>
      <c r="Z33" s="100"/>
      <c r="AA33" s="100"/>
      <c r="AB33" s="100"/>
      <c r="AC33" s="3"/>
      <c r="AD33" s="3"/>
      <c r="AE33" s="3"/>
      <c r="AF33" s="3"/>
      <c r="AG33" s="100"/>
      <c r="AH33" s="100"/>
      <c r="AI33" s="100"/>
      <c r="AJ33" s="100"/>
    </row>
    <row r="34" spans="1:37">
      <c r="A34" s="118" t="s">
        <v>156</v>
      </c>
      <c r="B34" s="119" t="s">
        <v>191</v>
      </c>
      <c r="C34" s="3"/>
      <c r="D34" s="3"/>
      <c r="E34" s="3">
        <v>4</v>
      </c>
      <c r="F34" s="167" t="s">
        <v>143</v>
      </c>
      <c r="G34" s="3">
        <f t="shared" si="8"/>
        <v>90</v>
      </c>
      <c r="H34" s="3"/>
      <c r="I34" s="3">
        <v>80</v>
      </c>
      <c r="J34" s="3">
        <v>44</v>
      </c>
      <c r="K34" s="3"/>
      <c r="L34" s="3">
        <v>2</v>
      </c>
      <c r="M34" s="3">
        <v>8</v>
      </c>
      <c r="N34" s="3"/>
      <c r="O34" s="6"/>
      <c r="P34" s="3">
        <v>70</v>
      </c>
      <c r="Q34" s="3">
        <v>34</v>
      </c>
      <c r="R34" s="3">
        <v>20</v>
      </c>
      <c r="S34" s="3">
        <v>10</v>
      </c>
      <c r="T34" s="3">
        <v>10</v>
      </c>
      <c r="U34" s="3"/>
      <c r="V34" s="3"/>
      <c r="W34" s="3"/>
      <c r="X34" s="3"/>
      <c r="Y34" s="100"/>
      <c r="Z34" s="100"/>
      <c r="AA34" s="100">
        <v>80</v>
      </c>
      <c r="AB34" s="100">
        <v>10</v>
      </c>
      <c r="AC34" s="3"/>
      <c r="AD34" s="3"/>
      <c r="AE34" s="3"/>
      <c r="AF34" s="3"/>
      <c r="AG34" s="100"/>
      <c r="AH34" s="100"/>
      <c r="AI34" s="100"/>
      <c r="AJ34" s="100"/>
    </row>
    <row r="35" spans="1:37">
      <c r="A35" s="118" t="s">
        <v>157</v>
      </c>
      <c r="B35" s="119" t="s">
        <v>251</v>
      </c>
      <c r="C35" s="3"/>
      <c r="D35" s="3">
        <v>5</v>
      </c>
      <c r="E35" s="3"/>
      <c r="F35" s="167" t="s">
        <v>141</v>
      </c>
      <c r="G35" s="3">
        <f t="shared" si="8"/>
        <v>52</v>
      </c>
      <c r="H35" s="3"/>
      <c r="I35" s="3">
        <v>50</v>
      </c>
      <c r="J35" s="3">
        <v>22</v>
      </c>
      <c r="K35" s="3"/>
      <c r="L35" s="3"/>
      <c r="M35" s="3"/>
      <c r="N35" s="3">
        <v>2</v>
      </c>
      <c r="O35" s="6"/>
      <c r="P35" s="3">
        <v>52</v>
      </c>
      <c r="Q35" s="3">
        <v>22</v>
      </c>
      <c r="R35" s="3"/>
      <c r="S35" s="3"/>
      <c r="T35" s="3"/>
      <c r="U35" s="3"/>
      <c r="V35" s="3"/>
      <c r="W35" s="3"/>
      <c r="X35" s="3"/>
      <c r="Y35" s="100"/>
      <c r="Z35" s="100"/>
      <c r="AA35" s="100"/>
      <c r="AB35" s="100"/>
      <c r="AC35" s="3">
        <v>52</v>
      </c>
      <c r="AD35" s="3"/>
      <c r="AE35" s="3"/>
      <c r="AF35" s="3"/>
      <c r="AG35" s="100"/>
      <c r="AH35" s="100"/>
      <c r="AI35" s="100"/>
      <c r="AJ35" s="100"/>
    </row>
    <row r="36" spans="1:37">
      <c r="A36" s="118" t="s">
        <v>252</v>
      </c>
      <c r="B36" s="119" t="s">
        <v>253</v>
      </c>
      <c r="C36" s="3"/>
      <c r="D36" s="3"/>
      <c r="E36" s="3">
        <v>4</v>
      </c>
      <c r="F36" s="3" t="s">
        <v>143</v>
      </c>
      <c r="G36" s="3">
        <f t="shared" si="8"/>
        <v>120</v>
      </c>
      <c r="H36" s="3"/>
      <c r="I36" s="3">
        <v>108</v>
      </c>
      <c r="J36" s="3">
        <v>40</v>
      </c>
      <c r="K36" s="3"/>
      <c r="L36" s="3">
        <v>2</v>
      </c>
      <c r="M36" s="3">
        <v>10</v>
      </c>
      <c r="N36" s="3"/>
      <c r="O36" s="6"/>
      <c r="P36" s="3">
        <v>70</v>
      </c>
      <c r="Q36" s="3">
        <v>20</v>
      </c>
      <c r="R36" s="3">
        <v>50</v>
      </c>
      <c r="S36" s="3">
        <v>20</v>
      </c>
      <c r="T36" s="3">
        <v>12</v>
      </c>
      <c r="U36" s="3"/>
      <c r="V36" s="3"/>
      <c r="W36" s="3"/>
      <c r="X36" s="3"/>
      <c r="Y36" s="100">
        <v>48</v>
      </c>
      <c r="Z36" s="100"/>
      <c r="AA36" s="100">
        <v>60</v>
      </c>
      <c r="AB36" s="100">
        <v>12</v>
      </c>
      <c r="AC36" s="3"/>
      <c r="AD36" s="3"/>
      <c r="AE36" s="3"/>
      <c r="AF36" s="3"/>
      <c r="AG36" s="100"/>
      <c r="AH36" s="100"/>
      <c r="AI36" s="100"/>
      <c r="AJ36" s="100"/>
    </row>
    <row r="37" spans="1:37">
      <c r="A37" s="118" t="s">
        <v>158</v>
      </c>
      <c r="B37" s="119" t="s">
        <v>254</v>
      </c>
      <c r="C37" s="3"/>
      <c r="D37" s="3">
        <v>4</v>
      </c>
      <c r="E37" s="3"/>
      <c r="F37" s="3" t="s">
        <v>141</v>
      </c>
      <c r="G37" s="3">
        <f t="shared" si="8"/>
        <v>90</v>
      </c>
      <c r="H37" s="3"/>
      <c r="I37" s="3">
        <v>88</v>
      </c>
      <c r="J37" s="3">
        <v>41</v>
      </c>
      <c r="K37" s="3"/>
      <c r="L37" s="3"/>
      <c r="M37" s="3"/>
      <c r="N37" s="3">
        <v>2</v>
      </c>
      <c r="O37" s="6"/>
      <c r="P37" s="3">
        <v>60</v>
      </c>
      <c r="Q37" s="3">
        <v>30</v>
      </c>
      <c r="R37" s="3">
        <v>30</v>
      </c>
      <c r="S37" s="3">
        <v>10</v>
      </c>
      <c r="T37" s="3"/>
      <c r="U37" s="3"/>
      <c r="V37" s="3"/>
      <c r="W37" s="3"/>
      <c r="X37" s="3"/>
      <c r="Y37" s="100">
        <v>36</v>
      </c>
      <c r="Z37" s="100"/>
      <c r="AA37" s="100">
        <v>54</v>
      </c>
      <c r="AB37" s="100"/>
      <c r="AC37" s="3"/>
      <c r="AD37" s="3"/>
      <c r="AE37" s="3"/>
      <c r="AF37" s="3"/>
      <c r="AG37" s="100"/>
      <c r="AH37" s="100"/>
      <c r="AI37" s="100"/>
      <c r="AJ37" s="100"/>
    </row>
    <row r="38" spans="1:37" ht="18" customHeight="1">
      <c r="A38" s="118" t="s">
        <v>255</v>
      </c>
      <c r="B38" s="124" t="s">
        <v>149</v>
      </c>
      <c r="C38" s="3"/>
      <c r="D38" s="3">
        <v>3</v>
      </c>
      <c r="E38" s="3"/>
      <c r="F38" s="3" t="s">
        <v>141</v>
      </c>
      <c r="G38" s="3">
        <f t="shared" si="8"/>
        <v>78</v>
      </c>
      <c r="H38" s="3"/>
      <c r="I38" s="3">
        <v>76</v>
      </c>
      <c r="J38" s="3">
        <v>44</v>
      </c>
      <c r="K38" s="3"/>
      <c r="L38" s="3"/>
      <c r="M38" s="3"/>
      <c r="N38" s="3">
        <v>2</v>
      </c>
      <c r="O38" s="6"/>
      <c r="P38" s="3">
        <v>46</v>
      </c>
      <c r="Q38" s="3">
        <v>24</v>
      </c>
      <c r="R38" s="3">
        <v>32</v>
      </c>
      <c r="S38" s="3">
        <v>10</v>
      </c>
      <c r="T38" s="3"/>
      <c r="U38" s="3"/>
      <c r="V38" s="3"/>
      <c r="W38" s="3"/>
      <c r="X38" s="3"/>
      <c r="Y38" s="100">
        <v>78</v>
      </c>
      <c r="Z38" s="100"/>
      <c r="AA38" s="100"/>
      <c r="AB38" s="100"/>
      <c r="AC38" s="3"/>
      <c r="AD38" s="3"/>
      <c r="AE38" s="3"/>
      <c r="AF38" s="3"/>
      <c r="AG38" s="100"/>
      <c r="AH38" s="100"/>
      <c r="AI38" s="100"/>
      <c r="AJ38" s="100"/>
    </row>
    <row r="39" spans="1:37">
      <c r="A39" s="125" t="s">
        <v>159</v>
      </c>
      <c r="B39" s="126" t="s">
        <v>256</v>
      </c>
      <c r="C39" s="3"/>
      <c r="D39" s="3">
        <v>3</v>
      </c>
      <c r="E39" s="3"/>
      <c r="F39" s="3" t="s">
        <v>141</v>
      </c>
      <c r="G39" s="3">
        <f t="shared" si="8"/>
        <v>78</v>
      </c>
      <c r="H39" s="3"/>
      <c r="I39" s="3">
        <v>76</v>
      </c>
      <c r="J39" s="3">
        <v>32</v>
      </c>
      <c r="K39" s="3"/>
      <c r="L39" s="3"/>
      <c r="M39" s="3"/>
      <c r="N39" s="3">
        <v>2</v>
      </c>
      <c r="O39" s="6"/>
      <c r="P39" s="3">
        <v>46</v>
      </c>
      <c r="Q39" s="3">
        <v>22</v>
      </c>
      <c r="R39" s="3">
        <v>32</v>
      </c>
      <c r="S39" s="3">
        <v>10</v>
      </c>
      <c r="T39" s="3"/>
      <c r="U39" s="3"/>
      <c r="V39" s="3"/>
      <c r="W39" s="3"/>
      <c r="X39" s="3"/>
      <c r="Y39" s="100">
        <v>78</v>
      </c>
      <c r="Z39" s="100"/>
      <c r="AA39" s="100"/>
      <c r="AB39" s="100"/>
      <c r="AC39" s="3"/>
      <c r="AD39" s="3"/>
      <c r="AE39" s="3"/>
      <c r="AF39" s="3"/>
      <c r="AG39" s="100"/>
      <c r="AH39" s="100"/>
      <c r="AI39" s="100"/>
      <c r="AJ39" s="100"/>
    </row>
    <row r="40" spans="1:37" ht="17.25" customHeight="1">
      <c r="A40" s="125" t="s">
        <v>160</v>
      </c>
      <c r="B40" s="126" t="s">
        <v>257</v>
      </c>
      <c r="C40" s="3"/>
      <c r="D40" s="3">
        <v>7</v>
      </c>
      <c r="E40" s="3"/>
      <c r="F40" s="3" t="s">
        <v>141</v>
      </c>
      <c r="G40" s="3">
        <f t="shared" si="8"/>
        <v>60</v>
      </c>
      <c r="H40" s="3"/>
      <c r="I40" s="3">
        <v>58</v>
      </c>
      <c r="J40" s="3">
        <v>30</v>
      </c>
      <c r="K40" s="3"/>
      <c r="L40" s="3"/>
      <c r="M40" s="3"/>
      <c r="N40" s="3">
        <v>2</v>
      </c>
      <c r="O40" s="6"/>
      <c r="P40" s="3"/>
      <c r="Q40" s="3"/>
      <c r="R40" s="3">
        <v>60</v>
      </c>
      <c r="S40" s="3">
        <v>30</v>
      </c>
      <c r="T40" s="3"/>
      <c r="U40" s="3"/>
      <c r="V40" s="3"/>
      <c r="W40" s="3"/>
      <c r="X40" s="3"/>
      <c r="Y40" s="100"/>
      <c r="Z40" s="100"/>
      <c r="AA40" s="100"/>
      <c r="AB40" s="100"/>
      <c r="AC40" s="3"/>
      <c r="AD40" s="3"/>
      <c r="AE40" s="3"/>
      <c r="AF40" s="3"/>
      <c r="AG40" s="100">
        <v>60</v>
      </c>
      <c r="AH40" s="100"/>
      <c r="AI40" s="100"/>
      <c r="AJ40" s="100"/>
    </row>
    <row r="41" spans="1:37">
      <c r="A41" s="122" t="s">
        <v>162</v>
      </c>
      <c r="B41" s="116" t="s">
        <v>163</v>
      </c>
      <c r="C41" s="123">
        <f>C42+C49+C54+C58</f>
        <v>0</v>
      </c>
      <c r="D41" s="123">
        <f>D42+D49+D54+D58</f>
        <v>12</v>
      </c>
      <c r="E41" s="123">
        <f>E42+E49+E54+E58</f>
        <v>7</v>
      </c>
      <c r="F41" s="123"/>
      <c r="G41" s="123">
        <f>G42+G49+G54+G58</f>
        <v>2715</v>
      </c>
      <c r="H41" s="123">
        <f t="shared" ref="H41:AJ41" si="9">H42+H49+H54+H58</f>
        <v>0</v>
      </c>
      <c r="I41" s="123">
        <f t="shared" si="9"/>
        <v>2211</v>
      </c>
      <c r="J41" s="123">
        <f t="shared" si="9"/>
        <v>653</v>
      </c>
      <c r="K41" s="123">
        <f t="shared" si="9"/>
        <v>30</v>
      </c>
      <c r="L41" s="123">
        <f>L42+L49+L54+L58</f>
        <v>22</v>
      </c>
      <c r="M41" s="123">
        <f t="shared" si="9"/>
        <v>78</v>
      </c>
      <c r="N41" s="123">
        <f t="shared" si="9"/>
        <v>8</v>
      </c>
      <c r="O41" s="123">
        <f t="shared" si="9"/>
        <v>900</v>
      </c>
      <c r="P41" s="123">
        <f>P42+P49+P54+P58</f>
        <v>979</v>
      </c>
      <c r="Q41" s="123">
        <f t="shared" si="9"/>
        <v>844</v>
      </c>
      <c r="R41" s="123">
        <f>R42+R49+R54+R58</f>
        <v>836</v>
      </c>
      <c r="S41" s="123">
        <f t="shared" si="9"/>
        <v>271</v>
      </c>
      <c r="T41" s="123">
        <f t="shared" si="9"/>
        <v>100</v>
      </c>
      <c r="U41" s="123">
        <f t="shared" si="9"/>
        <v>0</v>
      </c>
      <c r="V41" s="123">
        <f t="shared" si="9"/>
        <v>0</v>
      </c>
      <c r="W41" s="123">
        <f t="shared" si="9"/>
        <v>0</v>
      </c>
      <c r="X41" s="123">
        <f t="shared" si="9"/>
        <v>0</v>
      </c>
      <c r="Y41" s="123">
        <f t="shared" si="9"/>
        <v>71</v>
      </c>
      <c r="Z41" s="123">
        <f t="shared" si="9"/>
        <v>0</v>
      </c>
      <c r="AA41" s="123">
        <f t="shared" si="9"/>
        <v>86</v>
      </c>
      <c r="AB41" s="123">
        <f t="shared" si="9"/>
        <v>28</v>
      </c>
      <c r="AC41" s="123">
        <f t="shared" si="9"/>
        <v>384</v>
      </c>
      <c r="AD41" s="123">
        <f t="shared" si="9"/>
        <v>0</v>
      </c>
      <c r="AE41" s="123">
        <f t="shared" si="9"/>
        <v>606</v>
      </c>
      <c r="AF41" s="123">
        <f t="shared" si="9"/>
        <v>36</v>
      </c>
      <c r="AG41" s="123">
        <f t="shared" si="9"/>
        <v>282</v>
      </c>
      <c r="AH41" s="123">
        <f t="shared" si="9"/>
        <v>0</v>
      </c>
      <c r="AI41" s="123">
        <f>AI42+AI49+AI54+AI58</f>
        <v>286</v>
      </c>
      <c r="AJ41" s="123">
        <f t="shared" si="9"/>
        <v>36</v>
      </c>
    </row>
    <row r="42" spans="1:37" ht="36.75" customHeight="1">
      <c r="A42" s="122" t="s">
        <v>164</v>
      </c>
      <c r="B42" s="127" t="s">
        <v>258</v>
      </c>
      <c r="C42" s="123"/>
      <c r="D42" s="123">
        <v>5</v>
      </c>
      <c r="E42" s="123">
        <v>3</v>
      </c>
      <c r="F42" s="123"/>
      <c r="G42" s="128">
        <f>G43+G44+G45+G46+G47+G48</f>
        <v>1378</v>
      </c>
      <c r="H42" s="128">
        <f t="shared" ref="H42:AD42" si="10">H43+H44+H45+H46+H47+H48</f>
        <v>0</v>
      </c>
      <c r="I42" s="128">
        <f>I43+I44+I45</f>
        <v>1050</v>
      </c>
      <c r="J42" s="128">
        <f>J43+J44+J45</f>
        <v>293</v>
      </c>
      <c r="K42" s="128">
        <f t="shared" si="10"/>
        <v>30</v>
      </c>
      <c r="L42" s="128">
        <f t="shared" si="10"/>
        <v>8</v>
      </c>
      <c r="M42" s="128">
        <f>M43+M44+M45+M46+M47+M48</f>
        <v>30</v>
      </c>
      <c r="N42" s="128">
        <f t="shared" si="10"/>
        <v>2</v>
      </c>
      <c r="O42" s="128">
        <f t="shared" si="10"/>
        <v>288</v>
      </c>
      <c r="P42" s="128">
        <f>P43+P44+P45</f>
        <v>494</v>
      </c>
      <c r="Q42" s="128">
        <f t="shared" si="10"/>
        <v>400</v>
      </c>
      <c r="R42" s="128">
        <f>R43+R44+R45+R46+R47+R48</f>
        <v>596</v>
      </c>
      <c r="S42" s="128">
        <f t="shared" si="10"/>
        <v>211</v>
      </c>
      <c r="T42" s="128">
        <f t="shared" si="10"/>
        <v>38</v>
      </c>
      <c r="U42" s="128">
        <f t="shared" si="10"/>
        <v>0</v>
      </c>
      <c r="V42" s="128">
        <f t="shared" si="10"/>
        <v>0</v>
      </c>
      <c r="W42" s="128">
        <f t="shared" si="10"/>
        <v>0</v>
      </c>
      <c r="X42" s="128">
        <f t="shared" si="10"/>
        <v>0</v>
      </c>
      <c r="Y42" s="128">
        <f t="shared" si="10"/>
        <v>0</v>
      </c>
      <c r="Z42" s="128">
        <f t="shared" si="10"/>
        <v>0</v>
      </c>
      <c r="AA42" s="128">
        <f t="shared" si="10"/>
        <v>0</v>
      </c>
      <c r="AB42" s="128">
        <f t="shared" si="10"/>
        <v>0</v>
      </c>
      <c r="AC42" s="128">
        <f t="shared" si="10"/>
        <v>288</v>
      </c>
      <c r="AD42" s="128">
        <f t="shared" si="10"/>
        <v>0</v>
      </c>
      <c r="AE42" s="128">
        <f>AE43+AE44+AE45</f>
        <v>456</v>
      </c>
      <c r="AF42" s="128">
        <f t="shared" ref="AF42:AG42" si="11">AF43+AF44+AF45</f>
        <v>20</v>
      </c>
      <c r="AG42" s="128">
        <f t="shared" si="11"/>
        <v>148</v>
      </c>
      <c r="AH42" s="128">
        <f>AH43+AH44+AH45</f>
        <v>0</v>
      </c>
      <c r="AI42" s="128">
        <f t="shared" ref="AI42" si="12">AI43+AI44+AI45</f>
        <v>160</v>
      </c>
      <c r="AJ42" s="128">
        <f>AJ43+AJ44+AJ45+AJ48</f>
        <v>18</v>
      </c>
      <c r="AK42" s="164"/>
    </row>
    <row r="43" spans="1:37">
      <c r="A43" s="118" t="s">
        <v>165</v>
      </c>
      <c r="B43" s="119" t="s">
        <v>259</v>
      </c>
      <c r="C43" s="3"/>
      <c r="D43" s="3">
        <v>7</v>
      </c>
      <c r="E43" s="3">
        <v>5.6</v>
      </c>
      <c r="F43" s="167" t="s">
        <v>279</v>
      </c>
      <c r="G43" s="3">
        <f>U43+V43+W43+X43+Y43+Z43+AA43+AB43+AC43+AD43+AE43+AF43+AG43+AH43+AI43+AJ43</f>
        <v>351</v>
      </c>
      <c r="H43" s="3"/>
      <c r="I43" s="3">
        <v>341</v>
      </c>
      <c r="J43" s="3">
        <v>109</v>
      </c>
      <c r="K43" s="3">
        <v>30</v>
      </c>
      <c r="L43" s="3">
        <v>2</v>
      </c>
      <c r="M43" s="3">
        <v>8</v>
      </c>
      <c r="N43" s="3"/>
      <c r="O43" s="6"/>
      <c r="P43" s="3">
        <v>251</v>
      </c>
      <c r="Q43" s="3">
        <v>60</v>
      </c>
      <c r="R43" s="3">
        <f>G43-P43</f>
        <v>100</v>
      </c>
      <c r="S43" s="3">
        <f>(J43+K43)-Q43</f>
        <v>79</v>
      </c>
      <c r="T43" s="3">
        <v>10</v>
      </c>
      <c r="U43" s="3"/>
      <c r="V43" s="3"/>
      <c r="W43" s="3"/>
      <c r="X43" s="3"/>
      <c r="Y43" s="100"/>
      <c r="Z43" s="100"/>
      <c r="AA43" s="100"/>
      <c r="AB43" s="100"/>
      <c r="AC43" s="3">
        <v>144</v>
      </c>
      <c r="AD43" s="3"/>
      <c r="AE43" s="3">
        <v>112</v>
      </c>
      <c r="AF43" s="3">
        <v>10</v>
      </c>
      <c r="AG43" s="100">
        <v>85</v>
      </c>
      <c r="AH43" s="100"/>
      <c r="AI43" s="100"/>
      <c r="AJ43" s="100"/>
    </row>
    <row r="44" spans="1:37" ht="33" customHeight="1">
      <c r="A44" s="118" t="s">
        <v>166</v>
      </c>
      <c r="B44" s="129" t="s">
        <v>168</v>
      </c>
      <c r="C44" s="3"/>
      <c r="D44" s="3"/>
      <c r="E44" s="3">
        <v>6</v>
      </c>
      <c r="F44" s="3" t="s">
        <v>143</v>
      </c>
      <c r="G44" s="3">
        <f t="shared" ref="G44:G45" si="13">U44+V44+W44+X44+Y44+Z44+AA44+AB44+AC44+AD44+AE44+AF44+AG44+AH44+AI44+AJ44</f>
        <v>336</v>
      </c>
      <c r="H44" s="3"/>
      <c r="I44" s="3">
        <v>326</v>
      </c>
      <c r="J44" s="3">
        <v>86</v>
      </c>
      <c r="K44" s="3"/>
      <c r="L44" s="3">
        <v>2</v>
      </c>
      <c r="M44" s="3">
        <v>8</v>
      </c>
      <c r="N44" s="3"/>
      <c r="O44" s="6"/>
      <c r="P44" s="3">
        <v>203</v>
      </c>
      <c r="Q44" s="3">
        <v>34</v>
      </c>
      <c r="R44" s="3">
        <v>133</v>
      </c>
      <c r="S44" s="3">
        <v>52</v>
      </c>
      <c r="T44" s="3">
        <v>10</v>
      </c>
      <c r="U44" s="3"/>
      <c r="V44" s="3"/>
      <c r="W44" s="3"/>
      <c r="X44" s="3"/>
      <c r="Y44" s="100"/>
      <c r="Z44" s="100"/>
      <c r="AA44" s="100"/>
      <c r="AB44" s="100"/>
      <c r="AC44" s="3">
        <v>144</v>
      </c>
      <c r="AD44" s="3"/>
      <c r="AE44" s="3">
        <v>182</v>
      </c>
      <c r="AF44" s="3">
        <v>10</v>
      </c>
      <c r="AG44" s="100"/>
      <c r="AH44" s="100"/>
      <c r="AI44" s="100"/>
      <c r="AJ44" s="100"/>
    </row>
    <row r="45" spans="1:37" ht="13.5" customHeight="1">
      <c r="A45" s="118" t="s">
        <v>167</v>
      </c>
      <c r="B45" s="129" t="s">
        <v>260</v>
      </c>
      <c r="C45" s="3"/>
      <c r="D45" s="3">
        <v>8</v>
      </c>
      <c r="E45" s="3"/>
      <c r="F45" s="3" t="s">
        <v>141</v>
      </c>
      <c r="G45" s="3">
        <f t="shared" si="13"/>
        <v>385</v>
      </c>
      <c r="H45" s="3"/>
      <c r="I45" s="3">
        <v>383</v>
      </c>
      <c r="J45" s="3">
        <v>98</v>
      </c>
      <c r="K45" s="3"/>
      <c r="L45" s="3"/>
      <c r="M45" s="3"/>
      <c r="N45" s="3">
        <v>2</v>
      </c>
      <c r="O45" s="6"/>
      <c r="P45" s="3">
        <v>40</v>
      </c>
      <c r="Q45" s="3">
        <v>18</v>
      </c>
      <c r="R45" s="3">
        <f t="shared" ref="R45" si="14">G45-P45</f>
        <v>345</v>
      </c>
      <c r="S45" s="3">
        <v>80</v>
      </c>
      <c r="T45" s="3"/>
      <c r="U45" s="3"/>
      <c r="V45" s="3"/>
      <c r="W45" s="3"/>
      <c r="X45" s="3"/>
      <c r="Y45" s="100"/>
      <c r="Z45" s="100"/>
      <c r="AA45" s="100"/>
      <c r="AB45" s="100"/>
      <c r="AC45" s="3"/>
      <c r="AD45" s="3"/>
      <c r="AE45" s="3">
        <v>162</v>
      </c>
      <c r="AF45" s="3"/>
      <c r="AG45" s="100">
        <v>63</v>
      </c>
      <c r="AH45" s="100"/>
      <c r="AI45" s="100">
        <v>160</v>
      </c>
      <c r="AJ45" s="100"/>
    </row>
    <row r="46" spans="1:37">
      <c r="A46" s="130" t="s">
        <v>261</v>
      </c>
      <c r="B46" s="131" t="s">
        <v>177</v>
      </c>
      <c r="C46" s="132"/>
      <c r="D46" s="132">
        <v>7</v>
      </c>
      <c r="E46" s="132"/>
      <c r="F46" s="132" t="s">
        <v>141</v>
      </c>
      <c r="G46" s="132">
        <f t="shared" ref="G46:G48" si="15">U46+V46+W46+X46+Y46+Z46+AA46+AB46+AC46+AD46+AE46+AF46+AG46+AH46+AI46+AJ46</f>
        <v>36</v>
      </c>
      <c r="H46" s="132"/>
      <c r="I46" s="132">
        <v>36</v>
      </c>
      <c r="J46" s="132">
        <v>36</v>
      </c>
      <c r="K46" s="132"/>
      <c r="L46" s="132"/>
      <c r="M46" s="132"/>
      <c r="N46" s="132"/>
      <c r="O46" s="132">
        <v>36</v>
      </c>
      <c r="P46" s="132">
        <v>36</v>
      </c>
      <c r="Q46" s="132">
        <v>36</v>
      </c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>
        <v>36</v>
      </c>
      <c r="AH46" s="132"/>
      <c r="AI46" s="132"/>
      <c r="AJ46" s="132"/>
    </row>
    <row r="47" spans="1:37">
      <c r="A47" s="130" t="s">
        <v>169</v>
      </c>
      <c r="B47" s="131" t="s">
        <v>33</v>
      </c>
      <c r="C47" s="132"/>
      <c r="D47" s="132">
        <v>7.8</v>
      </c>
      <c r="E47" s="132"/>
      <c r="F47" s="168" t="s">
        <v>170</v>
      </c>
      <c r="G47" s="132">
        <f t="shared" si="15"/>
        <v>252</v>
      </c>
      <c r="H47" s="132"/>
      <c r="I47" s="132">
        <v>252</v>
      </c>
      <c r="J47" s="132">
        <v>252</v>
      </c>
      <c r="K47" s="132"/>
      <c r="L47" s="132"/>
      <c r="M47" s="132"/>
      <c r="N47" s="132"/>
      <c r="O47" s="132">
        <v>252</v>
      </c>
      <c r="P47" s="132">
        <v>252</v>
      </c>
      <c r="Q47" s="132">
        <v>252</v>
      </c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>
        <v>108</v>
      </c>
      <c r="AH47" s="132"/>
      <c r="AI47" s="132">
        <v>144</v>
      </c>
      <c r="AJ47" s="132"/>
    </row>
    <row r="48" spans="1:37">
      <c r="A48" s="130"/>
      <c r="B48" s="133" t="s">
        <v>171</v>
      </c>
      <c r="C48" s="132"/>
      <c r="D48" s="132"/>
      <c r="E48" s="132">
        <v>8</v>
      </c>
      <c r="F48" s="132" t="s">
        <v>143</v>
      </c>
      <c r="G48" s="132">
        <f t="shared" si="15"/>
        <v>18</v>
      </c>
      <c r="H48" s="132"/>
      <c r="I48" s="132">
        <v>18</v>
      </c>
      <c r="J48" s="132"/>
      <c r="K48" s="132"/>
      <c r="L48" s="132">
        <v>4</v>
      </c>
      <c r="M48" s="132">
        <v>14</v>
      </c>
      <c r="N48" s="132"/>
      <c r="O48" s="132"/>
      <c r="P48" s="132"/>
      <c r="Q48" s="132"/>
      <c r="R48" s="132">
        <f>G48-P48</f>
        <v>18</v>
      </c>
      <c r="S48" s="132"/>
      <c r="T48" s="132">
        <v>18</v>
      </c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>
        <v>18</v>
      </c>
    </row>
    <row r="49" spans="1:37" ht="60.75" customHeight="1">
      <c r="A49" s="122" t="s">
        <v>172</v>
      </c>
      <c r="B49" s="116" t="s">
        <v>262</v>
      </c>
      <c r="C49" s="117"/>
      <c r="D49" s="134">
        <v>2</v>
      </c>
      <c r="E49" s="134">
        <v>2</v>
      </c>
      <c r="F49" s="134"/>
      <c r="G49" s="128">
        <f>G50+G51+G52+G53</f>
        <v>406</v>
      </c>
      <c r="H49" s="128">
        <f t="shared" ref="H49:AJ49" si="16">H50+H51+H52+H53</f>
        <v>0</v>
      </c>
      <c r="I49" s="128">
        <f t="shared" si="16"/>
        <v>404</v>
      </c>
      <c r="J49" s="128">
        <f t="shared" si="16"/>
        <v>206</v>
      </c>
      <c r="K49" s="128">
        <f t="shared" si="16"/>
        <v>0</v>
      </c>
      <c r="L49" s="128">
        <f t="shared" si="16"/>
        <v>4</v>
      </c>
      <c r="M49" s="128">
        <f t="shared" si="16"/>
        <v>12</v>
      </c>
      <c r="N49" s="128">
        <f t="shared" si="16"/>
        <v>4</v>
      </c>
      <c r="O49" s="128">
        <f t="shared" si="16"/>
        <v>144</v>
      </c>
      <c r="P49" s="128">
        <f>P50</f>
        <v>161</v>
      </c>
      <c r="Q49" s="128">
        <f t="shared" si="16"/>
        <v>186</v>
      </c>
      <c r="R49" s="128">
        <f>R50+R51+R52+R53</f>
        <v>101</v>
      </c>
      <c r="S49" s="128">
        <f t="shared" si="16"/>
        <v>20</v>
      </c>
      <c r="T49" s="128">
        <f t="shared" si="16"/>
        <v>16</v>
      </c>
      <c r="U49" s="128">
        <f t="shared" si="16"/>
        <v>0</v>
      </c>
      <c r="V49" s="128">
        <f t="shared" si="16"/>
        <v>0</v>
      </c>
      <c r="W49" s="128">
        <f t="shared" si="16"/>
        <v>0</v>
      </c>
      <c r="X49" s="128">
        <f t="shared" si="16"/>
        <v>0</v>
      </c>
      <c r="Y49" s="128">
        <f t="shared" si="16"/>
        <v>0</v>
      </c>
      <c r="Z49" s="128">
        <f t="shared" si="16"/>
        <v>0</v>
      </c>
      <c r="AA49" s="128">
        <f t="shared" si="16"/>
        <v>0</v>
      </c>
      <c r="AB49" s="128">
        <f t="shared" si="16"/>
        <v>0</v>
      </c>
      <c r="AC49" s="128">
        <f t="shared" si="16"/>
        <v>96</v>
      </c>
      <c r="AD49" s="128">
        <f t="shared" si="16"/>
        <v>0</v>
      </c>
      <c r="AE49" s="128">
        <f>AE50</f>
        <v>150</v>
      </c>
      <c r="AF49" s="128">
        <f t="shared" si="16"/>
        <v>16</v>
      </c>
      <c r="AG49" s="128">
        <f t="shared" si="16"/>
        <v>0</v>
      </c>
      <c r="AH49" s="128">
        <f t="shared" si="16"/>
        <v>0</v>
      </c>
      <c r="AI49" s="128">
        <f t="shared" si="16"/>
        <v>0</v>
      </c>
      <c r="AJ49" s="128">
        <f t="shared" si="16"/>
        <v>0</v>
      </c>
      <c r="AK49" s="164" t="s">
        <v>282</v>
      </c>
    </row>
    <row r="50" spans="1:37" ht="50.25" customHeight="1">
      <c r="A50" s="118" t="s">
        <v>173</v>
      </c>
      <c r="B50" s="151" t="s">
        <v>263</v>
      </c>
      <c r="C50" s="3"/>
      <c r="D50" s="3">
        <v>6</v>
      </c>
      <c r="E50" s="7"/>
      <c r="F50" s="7" t="s">
        <v>141</v>
      </c>
      <c r="G50" s="7">
        <f>U50+V50+W50+X50+Y50+Z50+AA50+AB50+AC50+AD50+AE50+AF50+AG50+AH50+AI50+AJ50</f>
        <v>246</v>
      </c>
      <c r="H50" s="7"/>
      <c r="I50" s="7">
        <v>244</v>
      </c>
      <c r="J50" s="7">
        <v>62</v>
      </c>
      <c r="K50" s="7"/>
      <c r="L50" s="7"/>
      <c r="M50" s="7"/>
      <c r="N50" s="7">
        <v>2</v>
      </c>
      <c r="O50" s="162"/>
      <c r="P50" s="7">
        <v>161</v>
      </c>
      <c r="Q50" s="7">
        <v>42</v>
      </c>
      <c r="R50" s="7">
        <f>G50-P50</f>
        <v>85</v>
      </c>
      <c r="S50" s="7">
        <v>20</v>
      </c>
      <c r="T50" s="7"/>
      <c r="U50" s="7"/>
      <c r="V50" s="7"/>
      <c r="W50" s="7"/>
      <c r="X50" s="7"/>
      <c r="Y50" s="97"/>
      <c r="Z50" s="97"/>
      <c r="AA50" s="97"/>
      <c r="AB50" s="97"/>
      <c r="AC50" s="7">
        <v>96</v>
      </c>
      <c r="AD50" s="7"/>
      <c r="AE50" s="7">
        <v>150</v>
      </c>
      <c r="AF50" s="7"/>
      <c r="AG50" s="97"/>
      <c r="AH50" s="97"/>
      <c r="AI50" s="97"/>
      <c r="AJ50" s="97"/>
    </row>
    <row r="51" spans="1:37">
      <c r="A51" s="130" t="s">
        <v>264</v>
      </c>
      <c r="B51" s="131" t="s">
        <v>177</v>
      </c>
      <c r="C51" s="132"/>
      <c r="D51" s="132">
        <v>6</v>
      </c>
      <c r="E51" s="132"/>
      <c r="F51" s="132" t="s">
        <v>141</v>
      </c>
      <c r="G51" s="132">
        <f t="shared" ref="G51:G53" si="17">U51+V51+W51+X51+Y51+Z51+AA51+AB51+AC51+AD51+AE51+AF51+AG51+AH51+AI51+AJ51</f>
        <v>36</v>
      </c>
      <c r="H51" s="132"/>
      <c r="I51" s="132">
        <v>36</v>
      </c>
      <c r="J51" s="132">
        <v>36</v>
      </c>
      <c r="K51" s="132"/>
      <c r="L51" s="132"/>
      <c r="M51" s="132"/>
      <c r="N51" s="132">
        <v>2</v>
      </c>
      <c r="O51" s="132">
        <v>36</v>
      </c>
      <c r="P51" s="132">
        <v>36</v>
      </c>
      <c r="Q51" s="132">
        <v>36</v>
      </c>
      <c r="R51" s="132">
        <f t="shared" ref="R51" si="18">G51-P51</f>
        <v>0</v>
      </c>
      <c r="S51" s="132"/>
      <c r="T51" s="132">
        <f t="shared" ref="T51" si="19">L51+M51</f>
        <v>0</v>
      </c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>
        <v>36</v>
      </c>
      <c r="AF51" s="132"/>
      <c r="AG51" s="132"/>
      <c r="AH51" s="132"/>
      <c r="AI51" s="132"/>
      <c r="AJ51" s="132"/>
    </row>
    <row r="52" spans="1:37">
      <c r="A52" s="130" t="s">
        <v>174</v>
      </c>
      <c r="B52" s="131" t="s">
        <v>265</v>
      </c>
      <c r="C52" s="132"/>
      <c r="D52" s="132">
        <v>6</v>
      </c>
      <c r="E52" s="132"/>
      <c r="F52" s="132" t="s">
        <v>141</v>
      </c>
      <c r="G52" s="132">
        <f t="shared" si="17"/>
        <v>108</v>
      </c>
      <c r="H52" s="132"/>
      <c r="I52" s="132">
        <v>108</v>
      </c>
      <c r="J52" s="132">
        <v>108</v>
      </c>
      <c r="K52" s="132"/>
      <c r="L52" s="132"/>
      <c r="M52" s="132"/>
      <c r="N52" s="132"/>
      <c r="O52" s="132">
        <v>108</v>
      </c>
      <c r="P52" s="132">
        <v>108</v>
      </c>
      <c r="Q52" s="132">
        <v>108</v>
      </c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>
        <v>108</v>
      </c>
      <c r="AF52" s="132"/>
      <c r="AG52" s="132"/>
      <c r="AH52" s="132"/>
      <c r="AI52" s="132"/>
      <c r="AJ52" s="132"/>
    </row>
    <row r="53" spans="1:37">
      <c r="A53" s="130"/>
      <c r="B53" s="131" t="s">
        <v>171</v>
      </c>
      <c r="C53" s="132"/>
      <c r="D53" s="132"/>
      <c r="E53" s="132">
        <v>6</v>
      </c>
      <c r="F53" s="132" t="s">
        <v>143</v>
      </c>
      <c r="G53" s="132">
        <f t="shared" si="17"/>
        <v>16</v>
      </c>
      <c r="H53" s="132"/>
      <c r="I53" s="132">
        <v>16</v>
      </c>
      <c r="J53" s="132"/>
      <c r="K53" s="132"/>
      <c r="L53" s="132">
        <v>4</v>
      </c>
      <c r="M53" s="132">
        <v>12</v>
      </c>
      <c r="N53" s="132"/>
      <c r="O53" s="132"/>
      <c r="P53" s="132"/>
      <c r="Q53" s="132"/>
      <c r="R53" s="132">
        <v>16</v>
      </c>
      <c r="S53" s="132"/>
      <c r="T53" s="132">
        <v>16</v>
      </c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>
        <v>16</v>
      </c>
      <c r="AG53" s="132"/>
      <c r="AH53" s="132"/>
      <c r="AI53" s="132"/>
      <c r="AJ53" s="132"/>
    </row>
    <row r="54" spans="1:37" ht="30">
      <c r="A54" s="122" t="s">
        <v>175</v>
      </c>
      <c r="B54" s="156" t="s">
        <v>277</v>
      </c>
      <c r="C54" s="123"/>
      <c r="D54" s="159">
        <v>2</v>
      </c>
      <c r="E54" s="159">
        <v>1</v>
      </c>
      <c r="F54" s="159"/>
      <c r="G54" s="159">
        <f>G55+G56+G57</f>
        <v>422</v>
      </c>
      <c r="H54" s="159">
        <f>H55+H56+H57</f>
        <v>0</v>
      </c>
      <c r="I54" s="159">
        <f>I55</f>
        <v>258</v>
      </c>
      <c r="J54" s="159">
        <f>J55</f>
        <v>50</v>
      </c>
      <c r="K54" s="159">
        <f t="shared" ref="K54:N54" si="20">K55</f>
        <v>0</v>
      </c>
      <c r="L54" s="159">
        <f>L55+L57</f>
        <v>4</v>
      </c>
      <c r="M54" s="159">
        <f>M55+M57</f>
        <v>14</v>
      </c>
      <c r="N54" s="159">
        <f t="shared" si="20"/>
        <v>2</v>
      </c>
      <c r="O54" s="159">
        <f>O56</f>
        <v>144</v>
      </c>
      <c r="P54" s="159">
        <f>P55</f>
        <v>222</v>
      </c>
      <c r="Q54" s="159">
        <f>Q55+Q56</f>
        <v>194</v>
      </c>
      <c r="R54" s="159">
        <f>R55+R57</f>
        <v>56</v>
      </c>
      <c r="S54" s="159">
        <f t="shared" ref="S54:T54" si="21">S55+S57</f>
        <v>0</v>
      </c>
      <c r="T54" s="159">
        <f t="shared" si="21"/>
        <v>18</v>
      </c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60">
        <f>AG55</f>
        <v>134</v>
      </c>
      <c r="AH54" s="160">
        <f t="shared" ref="AH54:AI54" si="22">AH55</f>
        <v>0</v>
      </c>
      <c r="AI54" s="160">
        <f t="shared" si="22"/>
        <v>126</v>
      </c>
      <c r="AJ54" s="160">
        <f>AJ57</f>
        <v>18</v>
      </c>
    </row>
    <row r="55" spans="1:37" ht="33.75" customHeight="1">
      <c r="A55" s="135" t="s">
        <v>176</v>
      </c>
      <c r="B55" s="129" t="s">
        <v>277</v>
      </c>
      <c r="C55" s="3"/>
      <c r="D55" s="7">
        <v>8</v>
      </c>
      <c r="E55" s="7"/>
      <c r="F55" s="7" t="s">
        <v>141</v>
      </c>
      <c r="G55" s="7">
        <f>U55+V55+W55+X55+Y55+Z55+AA55+AB55+AC55+AD55+AE55+AF55+AG55+AH55+AI55+AJ55</f>
        <v>260</v>
      </c>
      <c r="H55" s="7"/>
      <c r="I55" s="7">
        <v>258</v>
      </c>
      <c r="J55" s="7">
        <v>50</v>
      </c>
      <c r="K55" s="7"/>
      <c r="L55" s="7"/>
      <c r="M55" s="7"/>
      <c r="N55" s="7">
        <v>2</v>
      </c>
      <c r="O55" s="162"/>
      <c r="P55" s="7">
        <v>222</v>
      </c>
      <c r="Q55" s="7">
        <v>50</v>
      </c>
      <c r="R55" s="7">
        <f>G55-P55</f>
        <v>38</v>
      </c>
      <c r="S55" s="7"/>
      <c r="T55" s="7"/>
      <c r="U55" s="7"/>
      <c r="V55" s="7"/>
      <c r="W55" s="7"/>
      <c r="X55" s="7"/>
      <c r="Y55" s="97"/>
      <c r="Z55" s="97"/>
      <c r="AA55" s="97"/>
      <c r="AB55" s="97"/>
      <c r="AC55" s="7"/>
      <c r="AD55" s="7"/>
      <c r="AE55" s="7"/>
      <c r="AF55" s="7"/>
      <c r="AG55" s="97">
        <v>134</v>
      </c>
      <c r="AH55" s="97"/>
      <c r="AI55" s="97">
        <v>126</v>
      </c>
      <c r="AJ55" s="97"/>
    </row>
    <row r="56" spans="1:37">
      <c r="A56" s="130" t="s">
        <v>266</v>
      </c>
      <c r="B56" s="133" t="s">
        <v>265</v>
      </c>
      <c r="C56" s="132"/>
      <c r="D56" s="132">
        <v>8</v>
      </c>
      <c r="E56" s="132"/>
      <c r="F56" s="132" t="s">
        <v>141</v>
      </c>
      <c r="G56" s="132">
        <f t="shared" ref="G56:G57" si="23">U56+V56+W56+X56+Y56+Z56+AA56+AB56+AC56+AD56+AE56+AF56+AG56+AH56+AI56+AJ56</f>
        <v>144</v>
      </c>
      <c r="H56" s="132"/>
      <c r="I56" s="132">
        <v>144</v>
      </c>
      <c r="J56" s="132"/>
      <c r="K56" s="132"/>
      <c r="L56" s="132"/>
      <c r="M56" s="132"/>
      <c r="N56" s="132"/>
      <c r="O56" s="132">
        <v>144</v>
      </c>
      <c r="P56" s="132">
        <v>144</v>
      </c>
      <c r="Q56" s="132">
        <v>144</v>
      </c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>
        <v>144</v>
      </c>
      <c r="AJ56" s="132"/>
    </row>
    <row r="57" spans="1:37">
      <c r="A57" s="136"/>
      <c r="B57" s="137" t="s">
        <v>171</v>
      </c>
      <c r="C57" s="132"/>
      <c r="D57" s="132"/>
      <c r="E57" s="132">
        <v>8</v>
      </c>
      <c r="F57" s="132" t="s">
        <v>143</v>
      </c>
      <c r="G57" s="132">
        <f t="shared" si="23"/>
        <v>18</v>
      </c>
      <c r="H57" s="132"/>
      <c r="I57" s="132">
        <v>18</v>
      </c>
      <c r="J57" s="132"/>
      <c r="K57" s="132"/>
      <c r="L57" s="132">
        <v>4</v>
      </c>
      <c r="M57" s="132">
        <v>14</v>
      </c>
      <c r="N57" s="132"/>
      <c r="O57" s="132"/>
      <c r="P57" s="132"/>
      <c r="Q57" s="132"/>
      <c r="R57" s="132">
        <v>18</v>
      </c>
      <c r="S57" s="132"/>
      <c r="T57" s="132">
        <v>18</v>
      </c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>
        <v>18</v>
      </c>
    </row>
    <row r="58" spans="1:37" ht="30">
      <c r="A58" s="122" t="s">
        <v>267</v>
      </c>
      <c r="B58" s="138" t="s">
        <v>268</v>
      </c>
      <c r="C58" s="123"/>
      <c r="D58" s="123">
        <v>3</v>
      </c>
      <c r="E58" s="123">
        <v>1</v>
      </c>
      <c r="F58" s="123"/>
      <c r="G58" s="128">
        <f>G59+G60+G61+G62</f>
        <v>509</v>
      </c>
      <c r="H58" s="128"/>
      <c r="I58" s="128">
        <f>I59+I60+I61+I62</f>
        <v>499</v>
      </c>
      <c r="J58" s="128">
        <f t="shared" ref="J58:N58" si="24">J59</f>
        <v>104</v>
      </c>
      <c r="K58" s="128">
        <f t="shared" si="24"/>
        <v>0</v>
      </c>
      <c r="L58" s="128">
        <f>L59+L62</f>
        <v>6</v>
      </c>
      <c r="M58" s="128">
        <f>M59+M62</f>
        <v>22</v>
      </c>
      <c r="N58" s="128">
        <f t="shared" si="24"/>
        <v>0</v>
      </c>
      <c r="O58" s="128">
        <f>O60+O61</f>
        <v>324</v>
      </c>
      <c r="P58" s="128">
        <f>P59</f>
        <v>102</v>
      </c>
      <c r="Q58" s="128">
        <f t="shared" ref="Q58" si="25">Q59+Q60+Q61</f>
        <v>64</v>
      </c>
      <c r="R58" s="128">
        <f>R59+R60+R61+R62</f>
        <v>83</v>
      </c>
      <c r="S58" s="128">
        <f t="shared" ref="S58:T58" si="26">S59+S60+S61+S62</f>
        <v>40</v>
      </c>
      <c r="T58" s="128">
        <f t="shared" si="26"/>
        <v>28</v>
      </c>
      <c r="U58" s="128"/>
      <c r="V58" s="128"/>
      <c r="W58" s="128"/>
      <c r="X58" s="128"/>
      <c r="Y58" s="128">
        <f>Y59</f>
        <v>71</v>
      </c>
      <c r="Z58" s="128">
        <f t="shared" ref="Z58:AA58" si="27">Z59</f>
        <v>0</v>
      </c>
      <c r="AA58" s="128">
        <f t="shared" si="27"/>
        <v>86</v>
      </c>
      <c r="AB58" s="128">
        <f>AB59+AB62</f>
        <v>28</v>
      </c>
      <c r="AC58" s="123"/>
      <c r="AD58" s="123"/>
      <c r="AE58" s="123"/>
      <c r="AF58" s="123"/>
      <c r="AG58" s="108"/>
      <c r="AH58" s="108"/>
      <c r="AI58" s="108"/>
      <c r="AJ58" s="108"/>
    </row>
    <row r="59" spans="1:37" ht="30">
      <c r="A59" s="118" t="s">
        <v>269</v>
      </c>
      <c r="B59" s="139" t="s">
        <v>268</v>
      </c>
      <c r="C59" s="3"/>
      <c r="D59" s="7">
        <v>4</v>
      </c>
      <c r="E59" s="7"/>
      <c r="F59" s="7" t="s">
        <v>221</v>
      </c>
      <c r="G59" s="7">
        <f>U59+V59+W59+X59+Y59+Z59+AA59+AB59+AC59+AD59+AE59+AF59+AG59+AH59+AI59+AJ59</f>
        <v>167</v>
      </c>
      <c r="H59" s="7"/>
      <c r="I59" s="7">
        <v>157</v>
      </c>
      <c r="J59" s="7">
        <v>104</v>
      </c>
      <c r="K59" s="7"/>
      <c r="L59" s="7">
        <v>2</v>
      </c>
      <c r="M59" s="7">
        <v>8</v>
      </c>
      <c r="N59" s="7"/>
      <c r="O59" s="162"/>
      <c r="P59" s="7">
        <v>102</v>
      </c>
      <c r="Q59" s="7">
        <v>64</v>
      </c>
      <c r="R59" s="7">
        <v>65</v>
      </c>
      <c r="S59" s="7">
        <v>40</v>
      </c>
      <c r="T59" s="7">
        <v>10</v>
      </c>
      <c r="U59" s="7"/>
      <c r="V59" s="7"/>
      <c r="W59" s="7"/>
      <c r="X59" s="7"/>
      <c r="Y59" s="97">
        <v>71</v>
      </c>
      <c r="Z59" s="97"/>
      <c r="AA59" s="97">
        <v>86</v>
      </c>
      <c r="AB59" s="97">
        <v>10</v>
      </c>
      <c r="AC59" s="3"/>
      <c r="AD59" s="3"/>
      <c r="AE59" s="3"/>
      <c r="AF59" s="3"/>
      <c r="AG59" s="100"/>
      <c r="AH59" s="100"/>
      <c r="AI59" s="100"/>
      <c r="AJ59" s="100"/>
    </row>
    <row r="60" spans="1:37">
      <c r="A60" s="130" t="s">
        <v>270</v>
      </c>
      <c r="B60" s="140" t="s">
        <v>177</v>
      </c>
      <c r="C60" s="132"/>
      <c r="D60" s="132">
        <v>4</v>
      </c>
      <c r="E60" s="132"/>
      <c r="F60" s="132" t="s">
        <v>141</v>
      </c>
      <c r="G60" s="132">
        <f t="shared" ref="G60:G62" si="28">U60+V60+W60+X60+Y60+Z60+AA60+AB60+AC60+AD60+AE60+AF60+AG60+AH60+AI60+AJ60</f>
        <v>144</v>
      </c>
      <c r="H60" s="132"/>
      <c r="I60" s="132">
        <v>144</v>
      </c>
      <c r="J60" s="132">
        <v>144</v>
      </c>
      <c r="K60" s="132"/>
      <c r="L60" s="132"/>
      <c r="M60" s="132"/>
      <c r="N60" s="132"/>
      <c r="O60" s="132">
        <v>144</v>
      </c>
      <c r="P60" s="132">
        <v>144</v>
      </c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>
        <v>144</v>
      </c>
      <c r="AB60" s="132"/>
      <c r="AC60" s="132"/>
      <c r="AD60" s="132"/>
      <c r="AE60" s="132"/>
      <c r="AF60" s="132"/>
      <c r="AG60" s="132"/>
      <c r="AH60" s="132"/>
      <c r="AI60" s="132"/>
      <c r="AJ60" s="132"/>
    </row>
    <row r="61" spans="1:37">
      <c r="A61" s="130" t="s">
        <v>192</v>
      </c>
      <c r="B61" s="140" t="s">
        <v>265</v>
      </c>
      <c r="C61" s="132"/>
      <c r="D61" s="132">
        <v>4</v>
      </c>
      <c r="E61" s="132"/>
      <c r="F61" s="132" t="s">
        <v>141</v>
      </c>
      <c r="G61" s="132">
        <f t="shared" si="28"/>
        <v>180</v>
      </c>
      <c r="H61" s="132"/>
      <c r="I61" s="132">
        <v>180</v>
      </c>
      <c r="J61" s="132">
        <v>180</v>
      </c>
      <c r="K61" s="132"/>
      <c r="L61" s="132"/>
      <c r="M61" s="132"/>
      <c r="N61" s="132"/>
      <c r="O61" s="132">
        <v>180</v>
      </c>
      <c r="P61" s="132">
        <v>180</v>
      </c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>
        <v>180</v>
      </c>
      <c r="AB61" s="132"/>
      <c r="AC61" s="132"/>
      <c r="AD61" s="132"/>
      <c r="AE61" s="132"/>
      <c r="AF61" s="132"/>
      <c r="AG61" s="132"/>
      <c r="AH61" s="132"/>
      <c r="AI61" s="132"/>
      <c r="AJ61" s="132"/>
    </row>
    <row r="62" spans="1:37">
      <c r="A62" s="130"/>
      <c r="B62" s="141" t="s">
        <v>171</v>
      </c>
      <c r="C62" s="132"/>
      <c r="D62" s="132"/>
      <c r="E62" s="132">
        <v>4</v>
      </c>
      <c r="F62" s="132" t="s">
        <v>143</v>
      </c>
      <c r="G62" s="132">
        <f t="shared" si="28"/>
        <v>18</v>
      </c>
      <c r="H62" s="132"/>
      <c r="I62" s="132">
        <v>18</v>
      </c>
      <c r="J62" s="132"/>
      <c r="K62" s="132"/>
      <c r="L62" s="132">
        <v>4</v>
      </c>
      <c r="M62" s="132">
        <v>14</v>
      </c>
      <c r="N62" s="132"/>
      <c r="O62" s="132"/>
      <c r="P62" s="132"/>
      <c r="Q62" s="132"/>
      <c r="R62" s="132">
        <v>18</v>
      </c>
      <c r="S62" s="132"/>
      <c r="T62" s="132">
        <v>18</v>
      </c>
      <c r="U62" s="132"/>
      <c r="V62" s="132"/>
      <c r="W62" s="132"/>
      <c r="X62" s="132"/>
      <c r="Y62" s="132"/>
      <c r="Z62" s="132"/>
      <c r="AA62" s="132"/>
      <c r="AB62" s="132">
        <v>18</v>
      </c>
      <c r="AC62" s="132"/>
      <c r="AD62" s="132"/>
      <c r="AE62" s="132"/>
      <c r="AF62" s="132"/>
      <c r="AG62" s="132"/>
      <c r="AH62" s="132"/>
      <c r="AI62" s="132"/>
      <c r="AJ62" s="132"/>
    </row>
    <row r="63" spans="1:37">
      <c r="A63" s="118"/>
      <c r="B63" s="142" t="s">
        <v>178</v>
      </c>
      <c r="C63" s="143">
        <f>C7+C23+C30+C41</f>
        <v>6</v>
      </c>
      <c r="D63" s="143">
        <f t="shared" ref="D63:E63" si="29">D7+D23+D30+D41</f>
        <v>34</v>
      </c>
      <c r="E63" s="143">
        <f t="shared" si="29"/>
        <v>15</v>
      </c>
      <c r="F63" s="143"/>
      <c r="G63" s="143">
        <f>G7+G23+G30+G41</f>
        <v>5724</v>
      </c>
      <c r="H63" s="143">
        <f t="shared" ref="H63:AD63" si="30">H7+H23+H30+H41</f>
        <v>8</v>
      </c>
      <c r="I63" s="143">
        <f>I7+I23+I30+I41</f>
        <v>5044</v>
      </c>
      <c r="J63" s="143">
        <f t="shared" si="30"/>
        <v>2078</v>
      </c>
      <c r="K63" s="143">
        <f t="shared" si="30"/>
        <v>30</v>
      </c>
      <c r="L63" s="143">
        <f>L7+L23+L30+L41</f>
        <v>62</v>
      </c>
      <c r="M63" s="143">
        <f t="shared" si="30"/>
        <v>158</v>
      </c>
      <c r="N63" s="143">
        <f t="shared" si="30"/>
        <v>60</v>
      </c>
      <c r="O63" s="161">
        <f>O7+O23+O30+O41</f>
        <v>900</v>
      </c>
      <c r="P63" s="143">
        <f>P7+P23+P30+P41</f>
        <v>2052</v>
      </c>
      <c r="Q63" s="143">
        <f t="shared" si="30"/>
        <v>1377</v>
      </c>
      <c r="R63" s="143">
        <f>R7+R23+R30+R41</f>
        <v>1296</v>
      </c>
      <c r="S63" s="143">
        <f t="shared" si="30"/>
        <v>431</v>
      </c>
      <c r="T63" s="143">
        <f>T7+T23+T30+T41</f>
        <v>144</v>
      </c>
      <c r="U63" s="143">
        <f>U7+U23+U30+U41</f>
        <v>612</v>
      </c>
      <c r="V63" s="143">
        <f t="shared" si="30"/>
        <v>0</v>
      </c>
      <c r="W63" s="143">
        <f>W7+W23+W30+W41</f>
        <v>792</v>
      </c>
      <c r="X63" s="143">
        <f t="shared" si="30"/>
        <v>72</v>
      </c>
      <c r="Y63" s="108">
        <f>Y7+Y23+Y30+Y41</f>
        <v>612</v>
      </c>
      <c r="Z63" s="108">
        <f t="shared" si="30"/>
        <v>0</v>
      </c>
      <c r="AA63" s="108">
        <f>AA7+AA23+AA30+AA41</f>
        <v>468</v>
      </c>
      <c r="AB63" s="108">
        <f t="shared" si="30"/>
        <v>72</v>
      </c>
      <c r="AC63" s="143">
        <f t="shared" si="30"/>
        <v>612</v>
      </c>
      <c r="AD63" s="143">
        <f t="shared" si="30"/>
        <v>0</v>
      </c>
      <c r="AE63" s="143">
        <f>AE41+AE30+AE23+AE7</f>
        <v>720</v>
      </c>
      <c r="AF63" s="143">
        <f>AF7+AF23+AF30+AF41</f>
        <v>36</v>
      </c>
      <c r="AG63" s="108">
        <f>AG7+AG23+AG30+AG41</f>
        <v>468</v>
      </c>
      <c r="AH63" s="108">
        <f>AH7+AH23+AH30+AH41</f>
        <v>0</v>
      </c>
      <c r="AI63" s="108">
        <f>AI7+AI23+AI30+AI41</f>
        <v>324</v>
      </c>
      <c r="AJ63" s="108">
        <f>AJ7+AJ23+AJ30+AJ41</f>
        <v>36</v>
      </c>
      <c r="AK63" s="157"/>
    </row>
    <row r="64" spans="1:37">
      <c r="A64" s="118"/>
      <c r="B64" s="144" t="s">
        <v>44</v>
      </c>
      <c r="C64" s="3"/>
      <c r="D64" s="3"/>
      <c r="E64" s="3"/>
      <c r="F64" s="3"/>
      <c r="G64" s="143">
        <f>G63+G66+G67</f>
        <v>5940</v>
      </c>
      <c r="H64" s="3"/>
      <c r="I64" s="3"/>
      <c r="J64" s="3"/>
      <c r="K64" s="3"/>
      <c r="L64" s="3"/>
      <c r="M64" s="3"/>
      <c r="N64" s="3"/>
      <c r="O64" s="6"/>
      <c r="P64" s="3"/>
      <c r="Q64" s="3"/>
      <c r="R64" s="3"/>
      <c r="S64" s="3"/>
      <c r="T64" s="3"/>
      <c r="U64" s="3">
        <f t="shared" ref="U64:Z64" si="31">U63+U46+U47+U48+U52+U53+U56+U57+U60+U61+U62</f>
        <v>612</v>
      </c>
      <c r="V64" s="3">
        <f t="shared" si="31"/>
        <v>0</v>
      </c>
      <c r="W64" s="3">
        <f t="shared" si="31"/>
        <v>792</v>
      </c>
      <c r="X64" s="3">
        <f t="shared" si="31"/>
        <v>72</v>
      </c>
      <c r="Y64" s="100">
        <f t="shared" si="31"/>
        <v>612</v>
      </c>
      <c r="Z64" s="100">
        <f t="shared" si="31"/>
        <v>0</v>
      </c>
      <c r="AA64" s="100">
        <f>AA63+AA46+AA47+AA51+AA52+AA60+AA61</f>
        <v>792</v>
      </c>
      <c r="AB64" s="100">
        <f>AB7+AB23+AB30+AB41</f>
        <v>72</v>
      </c>
      <c r="AC64" s="3">
        <f>AC63+AC46+AC47+AC48+AC52+AC53+AC56+AC57+AC60+AC61+AC62</f>
        <v>612</v>
      </c>
      <c r="AD64" s="3">
        <f>AD63+AD46+AD47+AD48+AD52+AD53+AD56+AD57+AD60+AD61+AD62</f>
        <v>0</v>
      </c>
      <c r="AE64" s="3">
        <f>AE63+AE46+AE47+AE48+AE52+AE53+AE56+AE57+AE60+AE61+AE62+AE51</f>
        <v>864</v>
      </c>
      <c r="AF64" s="3">
        <f>AF7+AF23+AF30+AF41</f>
        <v>36</v>
      </c>
      <c r="AG64" s="100">
        <f>AG63+AG46+AG47+AG48+AG52+AG53+AG56+AG57+AG60+AG61+AG62</f>
        <v>612</v>
      </c>
      <c r="AH64" s="100">
        <f>AH7+AH23+AH30+AH41</f>
        <v>0</v>
      </c>
      <c r="AI64" s="100">
        <f>AI63+AI46+AI47+AI48+AI52+AI53+AI56+AI57+AI60+AI61+AI62</f>
        <v>612</v>
      </c>
      <c r="AJ64" s="100">
        <f>AJ41+AJ30+AJ23+AJ7</f>
        <v>36</v>
      </c>
    </row>
    <row r="65" spans="1:38">
      <c r="A65" s="145"/>
      <c r="B65" s="146" t="s">
        <v>179</v>
      </c>
      <c r="C65" s="3"/>
      <c r="D65" s="3"/>
      <c r="E65" s="3"/>
      <c r="F65" s="3"/>
      <c r="G65" s="3">
        <f>G64/165</f>
        <v>36</v>
      </c>
      <c r="H65" s="3"/>
      <c r="I65" s="3"/>
      <c r="J65" s="3"/>
      <c r="K65" s="3"/>
      <c r="L65" s="3"/>
      <c r="M65" s="3"/>
      <c r="N65" s="3"/>
      <c r="O65" s="6"/>
      <c r="P65" s="3"/>
      <c r="Q65" s="3"/>
      <c r="R65" s="3"/>
      <c r="S65" s="3"/>
      <c r="T65" s="3"/>
      <c r="U65" s="3">
        <f>U63/U5</f>
        <v>36</v>
      </c>
      <c r="V65" s="3"/>
      <c r="W65" s="3">
        <f>W63/W5</f>
        <v>36</v>
      </c>
      <c r="X65" s="3"/>
      <c r="Y65" s="100">
        <f>Y63/Y5</f>
        <v>36</v>
      </c>
      <c r="Z65" s="100"/>
      <c r="AA65" s="100">
        <f>AA63/AA5</f>
        <v>36</v>
      </c>
      <c r="AB65" s="100"/>
      <c r="AC65" s="3">
        <f>AC63/AC5</f>
        <v>36</v>
      </c>
      <c r="AD65" s="3"/>
      <c r="AE65" s="3">
        <f>AE63/AE5</f>
        <v>36</v>
      </c>
      <c r="AF65" s="3"/>
      <c r="AG65" s="100">
        <f>AG63/AG5</f>
        <v>36</v>
      </c>
      <c r="AH65" s="100"/>
      <c r="AI65" s="100">
        <f>AI63/AI5</f>
        <v>36</v>
      </c>
      <c r="AJ65" s="100"/>
    </row>
    <row r="66" spans="1:38">
      <c r="A66" s="147" t="s">
        <v>180</v>
      </c>
      <c r="B66" s="148" t="s">
        <v>181</v>
      </c>
      <c r="C66" s="3"/>
      <c r="D66" s="3"/>
      <c r="E66" s="3"/>
      <c r="F66" s="3"/>
      <c r="G66" s="143"/>
      <c r="H66" s="3"/>
      <c r="I66" s="3"/>
      <c r="J66" s="3"/>
      <c r="K66" s="3"/>
      <c r="L66" s="3"/>
      <c r="M66" s="3"/>
      <c r="N66" s="3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8">
      <c r="A67" s="149" t="s">
        <v>271</v>
      </c>
      <c r="B67" s="150" t="s">
        <v>35</v>
      </c>
      <c r="C67" s="3"/>
      <c r="D67" s="3"/>
      <c r="E67" s="3"/>
      <c r="F67" s="3"/>
      <c r="G67" s="143">
        <v>216</v>
      </c>
      <c r="H67" s="3"/>
      <c r="I67" s="3"/>
      <c r="J67" s="3"/>
      <c r="K67" s="3"/>
      <c r="L67" s="3"/>
      <c r="M67" s="3"/>
      <c r="N67" s="3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8">
      <c r="A68" s="191" t="s">
        <v>272</v>
      </c>
      <c r="B68" s="191"/>
      <c r="C68" s="191"/>
      <c r="D68" s="191"/>
      <c r="E68" s="191"/>
      <c r="F68" s="191"/>
      <c r="G68" s="191"/>
      <c r="H68" s="191"/>
      <c r="I68" s="192" t="s">
        <v>273</v>
      </c>
      <c r="J68" s="191" t="s">
        <v>274</v>
      </c>
      <c r="K68" s="191"/>
      <c r="L68" s="191"/>
      <c r="M68" s="191"/>
      <c r="N68" s="191"/>
      <c r="O68" s="191"/>
      <c r="P68" s="191"/>
      <c r="Q68" s="3"/>
      <c r="R68" s="3"/>
      <c r="S68" s="3"/>
      <c r="T68" s="3"/>
      <c r="U68" s="3">
        <f>U63</f>
        <v>612</v>
      </c>
      <c r="V68" s="3">
        <f t="shared" ref="V68:AJ68" si="32">V63</f>
        <v>0</v>
      </c>
      <c r="W68" s="3">
        <f t="shared" si="32"/>
        <v>792</v>
      </c>
      <c r="X68" s="3"/>
      <c r="Y68" s="3">
        <f t="shared" si="32"/>
        <v>612</v>
      </c>
      <c r="Z68" s="3">
        <f t="shared" si="32"/>
        <v>0</v>
      </c>
      <c r="AA68" s="3">
        <f t="shared" si="32"/>
        <v>468</v>
      </c>
      <c r="AB68" s="3"/>
      <c r="AC68" s="3">
        <f t="shared" si="32"/>
        <v>612</v>
      </c>
      <c r="AD68" s="3"/>
      <c r="AE68" s="3">
        <f t="shared" si="32"/>
        <v>720</v>
      </c>
      <c r="AF68" s="3"/>
      <c r="AG68" s="3">
        <f t="shared" si="32"/>
        <v>468</v>
      </c>
      <c r="AH68" s="3"/>
      <c r="AI68" s="3">
        <f t="shared" si="32"/>
        <v>324</v>
      </c>
      <c r="AJ68" s="3">
        <f t="shared" si="32"/>
        <v>36</v>
      </c>
    </row>
    <row r="69" spans="1:38">
      <c r="A69" s="191"/>
      <c r="B69" s="191"/>
      <c r="C69" s="191"/>
      <c r="D69" s="191"/>
      <c r="E69" s="191"/>
      <c r="F69" s="191"/>
      <c r="G69" s="191"/>
      <c r="H69" s="191"/>
      <c r="I69" s="192"/>
      <c r="J69" s="191" t="s">
        <v>182</v>
      </c>
      <c r="K69" s="191"/>
      <c r="L69" s="191"/>
      <c r="M69" s="191"/>
      <c r="N69" s="191"/>
      <c r="O69" s="191"/>
      <c r="P69" s="191"/>
      <c r="Q69" s="3"/>
      <c r="R69" s="3"/>
      <c r="S69" s="3"/>
      <c r="T69" s="3"/>
      <c r="U69" s="3"/>
      <c r="V69" s="3"/>
      <c r="W69" s="3"/>
      <c r="X69" s="3"/>
      <c r="Y69" s="3"/>
      <c r="Z69" s="3"/>
      <c r="AA69" s="3">
        <v>144</v>
      </c>
      <c r="AB69" s="3"/>
      <c r="AC69" s="3"/>
      <c r="AD69" s="3"/>
      <c r="AE69" s="3">
        <v>72</v>
      </c>
      <c r="AF69" s="3"/>
      <c r="AG69" s="3"/>
      <c r="AH69" s="3"/>
      <c r="AI69" s="3"/>
      <c r="AJ69" s="3"/>
    </row>
    <row r="70" spans="1:38">
      <c r="A70" s="191"/>
      <c r="B70" s="191"/>
      <c r="C70" s="191"/>
      <c r="D70" s="191"/>
      <c r="E70" s="191"/>
      <c r="F70" s="191"/>
      <c r="G70" s="191"/>
      <c r="H70" s="191"/>
      <c r="I70" s="192"/>
      <c r="J70" s="191" t="s">
        <v>183</v>
      </c>
      <c r="K70" s="191"/>
      <c r="L70" s="191"/>
      <c r="M70" s="191"/>
      <c r="N70" s="191"/>
      <c r="O70" s="191"/>
      <c r="P70" s="191"/>
      <c r="Q70" s="3"/>
      <c r="R70" s="3"/>
      <c r="S70" s="3"/>
      <c r="T70" s="3"/>
      <c r="U70" s="3"/>
      <c r="V70" s="3"/>
      <c r="W70" s="3"/>
      <c r="X70" s="3"/>
      <c r="Y70" s="3"/>
      <c r="Z70" s="3"/>
      <c r="AA70" s="3">
        <v>180</v>
      </c>
      <c r="AB70" s="3"/>
      <c r="AC70" s="3"/>
      <c r="AD70" s="3"/>
      <c r="AE70" s="3">
        <v>216</v>
      </c>
      <c r="AF70" s="3"/>
      <c r="AG70" s="3"/>
      <c r="AH70" s="3"/>
      <c r="AI70" s="3">
        <v>288</v>
      </c>
      <c r="AJ70" s="3"/>
      <c r="AL70">
        <f>AK69+AK70</f>
        <v>0</v>
      </c>
    </row>
    <row r="71" spans="1:38">
      <c r="A71" s="191"/>
      <c r="B71" s="191"/>
      <c r="C71" s="191"/>
      <c r="D71" s="191"/>
      <c r="E71" s="191"/>
      <c r="F71" s="191"/>
      <c r="G71" s="191"/>
      <c r="H71" s="191"/>
      <c r="I71" s="192"/>
      <c r="J71" s="191" t="s">
        <v>275</v>
      </c>
      <c r="K71" s="191"/>
      <c r="L71" s="191"/>
      <c r="M71" s="191"/>
      <c r="N71" s="191"/>
      <c r="O71" s="191"/>
      <c r="P71" s="191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8">
      <c r="A72" s="191"/>
      <c r="B72" s="191"/>
      <c r="C72" s="191"/>
      <c r="D72" s="191"/>
      <c r="E72" s="191"/>
      <c r="F72" s="191"/>
      <c r="G72" s="191"/>
      <c r="H72" s="191"/>
      <c r="I72" s="192"/>
      <c r="J72" s="191" t="s">
        <v>184</v>
      </c>
      <c r="K72" s="191"/>
      <c r="L72" s="191"/>
      <c r="M72" s="191"/>
      <c r="N72" s="191"/>
      <c r="O72" s="191"/>
      <c r="P72" s="191"/>
      <c r="Q72" s="3"/>
      <c r="R72" s="3">
        <f>U72+W72+Y72+AA72+AC72+AE72+AG72</f>
        <v>13</v>
      </c>
      <c r="S72" s="3"/>
      <c r="T72" s="3"/>
      <c r="U72" s="3">
        <v>0</v>
      </c>
      <c r="V72" s="3"/>
      <c r="W72" s="3">
        <v>4</v>
      </c>
      <c r="X72" s="3"/>
      <c r="Y72" s="3">
        <v>0</v>
      </c>
      <c r="Z72" s="3"/>
      <c r="AA72" s="3">
        <v>6</v>
      </c>
      <c r="AB72" s="3"/>
      <c r="AC72" s="3"/>
      <c r="AD72" s="3"/>
      <c r="AE72" s="3">
        <v>3</v>
      </c>
      <c r="AF72" s="3"/>
      <c r="AG72" s="3"/>
      <c r="AH72" s="3"/>
      <c r="AI72" s="3">
        <v>2</v>
      </c>
      <c r="AJ72" s="3"/>
    </row>
    <row r="73" spans="1:38">
      <c r="A73" s="191"/>
      <c r="B73" s="191"/>
      <c r="C73" s="191"/>
      <c r="D73" s="191"/>
      <c r="E73" s="191"/>
      <c r="F73" s="191"/>
      <c r="G73" s="191"/>
      <c r="H73" s="191"/>
      <c r="I73" s="192"/>
      <c r="J73" s="191" t="s">
        <v>276</v>
      </c>
      <c r="K73" s="191"/>
      <c r="L73" s="191"/>
      <c r="M73" s="191"/>
      <c r="N73" s="191"/>
      <c r="O73" s="191"/>
      <c r="P73" s="191"/>
      <c r="Q73" s="3"/>
      <c r="R73" s="3">
        <f>U73+W73+Y73+AA73+AC73+AE73+AG73</f>
        <v>29</v>
      </c>
      <c r="S73" s="3"/>
      <c r="T73" s="3"/>
      <c r="U73" s="3">
        <v>2</v>
      </c>
      <c r="V73" s="3"/>
      <c r="W73" s="3">
        <v>8</v>
      </c>
      <c r="X73" s="3"/>
      <c r="Y73" s="3">
        <v>3</v>
      </c>
      <c r="Z73" s="3"/>
      <c r="AA73" s="3">
        <v>5</v>
      </c>
      <c r="AB73" s="3"/>
      <c r="AC73" s="3">
        <v>1</v>
      </c>
      <c r="AD73" s="3"/>
      <c r="AE73">
        <v>4</v>
      </c>
      <c r="AF73" s="3"/>
      <c r="AG73" s="3">
        <v>6</v>
      </c>
      <c r="AH73" s="3"/>
      <c r="AI73" s="3">
        <v>4</v>
      </c>
      <c r="AJ73" s="3"/>
    </row>
    <row r="74" spans="1:38">
      <c r="A74" s="191"/>
      <c r="B74" s="191"/>
      <c r="C74" s="191"/>
      <c r="D74" s="191"/>
      <c r="E74" s="191"/>
      <c r="F74" s="191"/>
      <c r="G74" s="191"/>
      <c r="H74" s="191"/>
      <c r="I74" s="192"/>
      <c r="J74" s="191" t="s">
        <v>185</v>
      </c>
      <c r="K74" s="191"/>
      <c r="L74" s="191"/>
      <c r="M74" s="191"/>
      <c r="N74" s="191"/>
      <c r="O74" s="191"/>
      <c r="P74" s="191"/>
      <c r="Q74" s="3"/>
      <c r="R74" s="3">
        <f>U74+W74+Y74+AA74+AC74+AE74+AG74</f>
        <v>6</v>
      </c>
      <c r="S74" s="3"/>
      <c r="T74" s="3"/>
      <c r="U74" s="3">
        <v>0</v>
      </c>
      <c r="V74" s="3"/>
      <c r="W74" s="3">
        <v>0</v>
      </c>
      <c r="X74" s="3"/>
      <c r="Y74" s="3">
        <v>1</v>
      </c>
      <c r="Z74" s="3"/>
      <c r="AA74" s="3">
        <v>1</v>
      </c>
      <c r="AB74" s="3"/>
      <c r="AC74" s="3">
        <v>1</v>
      </c>
      <c r="AD74" s="3"/>
      <c r="AE74" s="3">
        <v>2</v>
      </c>
      <c r="AF74" s="3"/>
      <c r="AG74" s="3">
        <v>1</v>
      </c>
      <c r="AH74" s="3"/>
      <c r="AI74" s="3"/>
      <c r="AJ74" s="3"/>
    </row>
  </sheetData>
  <mergeCells count="46">
    <mergeCell ref="A1:A5"/>
    <mergeCell ref="B1:B5"/>
    <mergeCell ref="C1:E2"/>
    <mergeCell ref="F1:F5"/>
    <mergeCell ref="G1:G5"/>
    <mergeCell ref="C3:C5"/>
    <mergeCell ref="D3:D5"/>
    <mergeCell ref="E3:E5"/>
    <mergeCell ref="P1:Q2"/>
    <mergeCell ref="R1:T2"/>
    <mergeCell ref="U1:AJ1"/>
    <mergeCell ref="H2:H5"/>
    <mergeCell ref="I2:N2"/>
    <mergeCell ref="O2:O5"/>
    <mergeCell ref="U2:X2"/>
    <mergeCell ref="Y2:AB2"/>
    <mergeCell ref="AC2:AF2"/>
    <mergeCell ref="AG2:AJ2"/>
    <mergeCell ref="H1:O1"/>
    <mergeCell ref="I3:I5"/>
    <mergeCell ref="J3:K4"/>
    <mergeCell ref="L3:L5"/>
    <mergeCell ref="M3:N3"/>
    <mergeCell ref="P3:P5"/>
    <mergeCell ref="Q3:Q5"/>
    <mergeCell ref="AD3:AD5"/>
    <mergeCell ref="AF3:AF5"/>
    <mergeCell ref="AH3:AH5"/>
    <mergeCell ref="M4:M5"/>
    <mergeCell ref="N4:N5"/>
    <mergeCell ref="S3:S5"/>
    <mergeCell ref="T3:T5"/>
    <mergeCell ref="V3:V5"/>
    <mergeCell ref="X3:X5"/>
    <mergeCell ref="Z3:Z5"/>
    <mergeCell ref="AB3:AB5"/>
    <mergeCell ref="R3:R5"/>
    <mergeCell ref="A68:H74"/>
    <mergeCell ref="I68:I74"/>
    <mergeCell ref="J68:P68"/>
    <mergeCell ref="J69:P69"/>
    <mergeCell ref="J70:P70"/>
    <mergeCell ref="J71:P71"/>
    <mergeCell ref="J72:P72"/>
    <mergeCell ref="J73:P73"/>
    <mergeCell ref="J74:P74"/>
  </mergeCells>
  <pageMargins left="0.7" right="0.7" top="0.75" bottom="0.75" header="0.3" footer="0.3"/>
  <pageSetup paperSize="9" scale="37" orientation="landscape" r:id="rId1"/>
  <rowBreaks count="1" manualBreakCount="1">
    <brk id="40" max="44" man="1"/>
  </rowBreaks>
  <colBreaks count="1" manualBreakCount="1">
    <brk id="39" max="9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view="pageBreakPreview" zoomScaleNormal="100" workbookViewId="0">
      <selection activeCell="D20" sqref="D20:G20"/>
    </sheetView>
  </sheetViews>
  <sheetFormatPr defaultColWidth="9.140625" defaultRowHeight="18.75"/>
  <cols>
    <col min="1" max="3" width="9.140625" style="87"/>
    <col min="4" max="4" width="11.7109375" style="87" customWidth="1"/>
    <col min="5" max="5" width="5.5703125" style="87" customWidth="1"/>
    <col min="6" max="6" width="7.42578125" style="87" customWidth="1"/>
    <col min="7" max="8" width="9.140625" style="87"/>
    <col min="9" max="9" width="8.85546875" style="87" customWidth="1"/>
    <col min="10" max="10" width="6.140625" style="87" customWidth="1"/>
    <col min="11" max="11" width="16.28515625" style="87" customWidth="1"/>
    <col min="12" max="16384" width="9.140625" style="87"/>
  </cols>
  <sheetData>
    <row r="1" spans="1:11">
      <c r="A1" s="73"/>
      <c r="B1" s="73"/>
      <c r="C1" s="73"/>
      <c r="D1" s="73"/>
      <c r="E1" s="73"/>
      <c r="F1" s="73"/>
      <c r="G1" s="211" t="s">
        <v>0</v>
      </c>
      <c r="H1" s="211"/>
      <c r="I1" s="211"/>
      <c r="J1" s="211"/>
      <c r="K1" s="211"/>
    </row>
    <row r="2" spans="1:11">
      <c r="A2" s="73"/>
      <c r="B2" s="73"/>
      <c r="C2" s="73"/>
      <c r="D2" s="73"/>
      <c r="E2" s="73"/>
      <c r="F2" s="73"/>
      <c r="G2" s="204" t="s">
        <v>1</v>
      </c>
      <c r="H2" s="204"/>
      <c r="I2" s="204"/>
      <c r="J2" s="204"/>
      <c r="K2" s="73"/>
    </row>
    <row r="3" spans="1:11">
      <c r="A3" s="73"/>
      <c r="B3" s="73"/>
      <c r="C3" s="73"/>
      <c r="D3" s="73"/>
      <c r="E3" s="73"/>
      <c r="F3" s="73"/>
      <c r="G3" s="89" t="s">
        <v>2</v>
      </c>
      <c r="H3" s="89"/>
      <c r="I3" s="89"/>
      <c r="J3" s="89"/>
      <c r="K3" s="73"/>
    </row>
    <row r="4" spans="1:11">
      <c r="A4" s="73"/>
      <c r="B4" s="73"/>
      <c r="C4" s="73"/>
      <c r="D4" s="73"/>
      <c r="E4" s="73"/>
      <c r="F4" s="73"/>
      <c r="G4" s="211" t="s">
        <v>3</v>
      </c>
      <c r="H4" s="211"/>
      <c r="I4" s="211"/>
      <c r="J4" s="211"/>
      <c r="K4" s="211"/>
    </row>
    <row r="5" spans="1:11">
      <c r="A5" s="73"/>
      <c r="B5" s="73"/>
      <c r="C5" s="73"/>
      <c r="D5" s="73"/>
      <c r="E5" s="73"/>
      <c r="F5" s="73"/>
      <c r="G5" s="90" t="s">
        <v>4</v>
      </c>
      <c r="H5" s="205"/>
      <c r="I5" s="205"/>
      <c r="J5" s="89" t="s">
        <v>280</v>
      </c>
      <c r="K5" s="73"/>
    </row>
    <row r="6" spans="1:11">
      <c r="A6" s="73"/>
      <c r="B6" s="73"/>
      <c r="C6" s="73"/>
      <c r="D6" s="73"/>
      <c r="E6" s="73"/>
      <c r="F6" s="73"/>
      <c r="G6" s="89"/>
      <c r="H6" s="88"/>
      <c r="I6" s="88"/>
      <c r="J6" s="89"/>
      <c r="K6" s="73"/>
    </row>
    <row r="7" spans="1:11">
      <c r="A7" s="73"/>
      <c r="B7" s="73"/>
      <c r="C7" s="73"/>
      <c r="D7" s="73"/>
      <c r="E7" s="73"/>
      <c r="F7" s="73"/>
      <c r="G7" s="89"/>
      <c r="H7" s="88"/>
      <c r="I7" s="88"/>
      <c r="J7" s="89"/>
      <c r="K7" s="73"/>
    </row>
    <row r="8" spans="1:1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1">
      <c r="A9" s="211" t="s">
        <v>5</v>
      </c>
      <c r="B9" s="211"/>
      <c r="C9" s="211"/>
      <c r="D9" s="211"/>
      <c r="E9" s="211"/>
      <c r="F9" s="211"/>
      <c r="G9" s="211"/>
      <c r="H9" s="211"/>
      <c r="I9" s="211"/>
      <c r="J9" s="211"/>
      <c r="K9" s="73"/>
    </row>
    <row r="10" spans="1:11">
      <c r="A10" s="211" t="s">
        <v>6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</row>
    <row r="11" spans="1:11">
      <c r="A11" s="211" t="s">
        <v>7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</row>
    <row r="12" spans="1:11">
      <c r="A12" s="205" t="s">
        <v>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</row>
    <row r="13" spans="1:11">
      <c r="A13" s="209" t="s">
        <v>9</v>
      </c>
      <c r="B13" s="209"/>
      <c r="C13" s="209"/>
      <c r="D13" s="209"/>
      <c r="E13" s="209"/>
      <c r="F13" s="209"/>
      <c r="G13" s="209"/>
      <c r="H13" s="209"/>
      <c r="I13" s="209"/>
      <c r="J13" s="209"/>
      <c r="K13" s="73"/>
    </row>
    <row r="14" spans="1:11">
      <c r="A14" s="211" t="s">
        <v>10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</row>
    <row r="15" spans="1:1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</row>
    <row r="16" spans="1:11" ht="35.25" customHeight="1">
      <c r="A16" s="208" t="s">
        <v>281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</row>
    <row r="17" spans="1:11">
      <c r="A17" s="209" t="s">
        <v>11</v>
      </c>
      <c r="B17" s="209"/>
      <c r="C17" s="209"/>
      <c r="D17" s="209"/>
      <c r="E17" s="209"/>
      <c r="F17" s="209"/>
      <c r="G17" s="209"/>
      <c r="H17" s="209"/>
      <c r="I17" s="209"/>
      <c r="J17" s="209"/>
      <c r="K17" s="73"/>
    </row>
    <row r="18" spans="1:11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</row>
    <row r="19" spans="1:11">
      <c r="A19" s="210" t="s">
        <v>12</v>
      </c>
      <c r="B19" s="210"/>
      <c r="C19" s="210"/>
      <c r="D19" s="205" t="s">
        <v>13</v>
      </c>
      <c r="E19" s="205"/>
      <c r="F19" s="205"/>
      <c r="G19" s="205"/>
      <c r="H19" s="204" t="s">
        <v>14</v>
      </c>
      <c r="I19" s="204"/>
      <c r="J19" s="204"/>
      <c r="K19" s="73"/>
    </row>
    <row r="20" spans="1:11">
      <c r="A20" s="73"/>
      <c r="B20" s="73"/>
      <c r="C20" s="73"/>
      <c r="D20" s="206" t="s">
        <v>15</v>
      </c>
      <c r="E20" s="206"/>
      <c r="F20" s="206"/>
      <c r="G20" s="206"/>
      <c r="H20" s="73"/>
      <c r="I20" s="73"/>
      <c r="J20" s="73"/>
      <c r="K20" s="73"/>
    </row>
    <row r="21" spans="1:11">
      <c r="A21" s="73"/>
      <c r="B21" s="73"/>
      <c r="C21" s="73"/>
      <c r="D21" s="92"/>
      <c r="E21" s="92"/>
      <c r="F21" s="92"/>
      <c r="G21" s="92"/>
      <c r="H21" s="73"/>
      <c r="I21" s="73"/>
      <c r="J21" s="73"/>
      <c r="K21" s="73"/>
    </row>
    <row r="22" spans="1:11">
      <c r="A22" s="73"/>
      <c r="B22" s="73"/>
      <c r="C22" s="73"/>
      <c r="D22" s="92"/>
      <c r="E22" s="92"/>
      <c r="F22" s="92"/>
      <c r="G22" s="92"/>
      <c r="H22" s="73"/>
      <c r="I22" s="73"/>
      <c r="J22" s="73"/>
      <c r="K22" s="73"/>
    </row>
    <row r="23" spans="1:11">
      <c r="A23" s="73"/>
      <c r="B23" s="73"/>
      <c r="C23" s="73"/>
      <c r="D23" s="92"/>
      <c r="E23" s="92"/>
      <c r="F23" s="92"/>
      <c r="G23" s="92"/>
      <c r="H23" s="73"/>
      <c r="I23" s="73"/>
      <c r="J23" s="73"/>
      <c r="K23" s="73"/>
    </row>
    <row r="24" spans="1:11">
      <c r="A24" s="73"/>
      <c r="B24" s="73"/>
      <c r="C24" s="73"/>
      <c r="D24" s="92"/>
      <c r="E24" s="92"/>
      <c r="F24" s="92"/>
      <c r="G24" s="92"/>
      <c r="H24" s="73"/>
      <c r="I24" s="73"/>
      <c r="J24" s="73"/>
      <c r="K24" s="73"/>
    </row>
    <row r="25" spans="1:1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</row>
    <row r="26" spans="1:11">
      <c r="A26" s="73"/>
      <c r="B26" s="73"/>
      <c r="C26" s="73"/>
      <c r="D26" s="73"/>
      <c r="E26" s="204" t="s">
        <v>16</v>
      </c>
      <c r="F26" s="204"/>
      <c r="G26" s="204"/>
      <c r="H26" s="205" t="s">
        <v>17</v>
      </c>
      <c r="I26" s="205"/>
      <c r="J26" s="205"/>
      <c r="K26" s="205"/>
    </row>
    <row r="27" spans="1:11">
      <c r="A27" s="73"/>
      <c r="B27" s="73"/>
      <c r="C27" s="73"/>
      <c r="D27" s="73"/>
      <c r="E27" s="204" t="s">
        <v>18</v>
      </c>
      <c r="F27" s="204"/>
      <c r="G27" s="204"/>
      <c r="H27" s="207" t="s">
        <v>19</v>
      </c>
      <c r="I27" s="207"/>
      <c r="J27" s="207"/>
      <c r="K27" s="207"/>
    </row>
    <row r="28" spans="1:11">
      <c r="A28" s="73"/>
      <c r="B28" s="73"/>
      <c r="C28" s="73"/>
      <c r="D28" s="73"/>
      <c r="E28" s="93" t="s">
        <v>20</v>
      </c>
      <c r="F28" s="89"/>
      <c r="G28" s="89"/>
      <c r="H28" s="89"/>
      <c r="I28" s="94"/>
      <c r="J28" s="91">
        <v>3</v>
      </c>
      <c r="K28" s="73" t="s">
        <v>21</v>
      </c>
    </row>
    <row r="29" spans="1:11">
      <c r="A29" s="73"/>
      <c r="B29" s="73"/>
      <c r="C29" s="73"/>
      <c r="D29" s="73"/>
      <c r="E29" s="73" t="s">
        <v>22</v>
      </c>
      <c r="F29" s="91">
        <v>10</v>
      </c>
      <c r="G29" s="73" t="s">
        <v>23</v>
      </c>
      <c r="H29" s="73"/>
      <c r="I29" s="73"/>
      <c r="J29" s="73"/>
      <c r="K29" s="73"/>
    </row>
    <row r="30" spans="1:11">
      <c r="A30" s="73"/>
      <c r="B30" s="73"/>
      <c r="C30" s="73"/>
      <c r="D30" s="73"/>
      <c r="E30" s="204" t="s">
        <v>24</v>
      </c>
      <c r="F30" s="204"/>
      <c r="G30" s="205" t="s">
        <v>25</v>
      </c>
      <c r="H30" s="205"/>
      <c r="I30" s="205"/>
      <c r="J30" s="205"/>
      <c r="K30" s="205"/>
    </row>
    <row r="31" spans="1:11">
      <c r="E31" s="204" t="s">
        <v>26</v>
      </c>
      <c r="F31" s="204"/>
      <c r="G31" s="204"/>
      <c r="H31" s="204"/>
      <c r="I31" s="204"/>
      <c r="J31" s="204"/>
      <c r="K31" s="204"/>
    </row>
    <row r="32" spans="1:11">
      <c r="E32" s="204" t="s">
        <v>27</v>
      </c>
      <c r="F32" s="204"/>
      <c r="G32" s="204"/>
      <c r="H32" s="205" t="s">
        <v>28</v>
      </c>
      <c r="I32" s="205"/>
      <c r="J32" s="205"/>
      <c r="K32" s="205"/>
    </row>
  </sheetData>
  <mergeCells count="25">
    <mergeCell ref="G1:K1"/>
    <mergeCell ref="G2:J2"/>
    <mergeCell ref="G4:K4"/>
    <mergeCell ref="H5:I5"/>
    <mergeCell ref="A9:J9"/>
    <mergeCell ref="A10:K10"/>
    <mergeCell ref="A11:K11"/>
    <mergeCell ref="A12:K12"/>
    <mergeCell ref="A13:J13"/>
    <mergeCell ref="A14:K14"/>
    <mergeCell ref="A16:K16"/>
    <mergeCell ref="A17:J17"/>
    <mergeCell ref="A19:C19"/>
    <mergeCell ref="D19:G19"/>
    <mergeCell ref="H19:J19"/>
    <mergeCell ref="D20:G20"/>
    <mergeCell ref="E26:G26"/>
    <mergeCell ref="H26:K26"/>
    <mergeCell ref="E27:G27"/>
    <mergeCell ref="H27:K27"/>
    <mergeCell ref="E30:F30"/>
    <mergeCell ref="G30:K30"/>
    <mergeCell ref="E31:K31"/>
    <mergeCell ref="E32:G32"/>
    <mergeCell ref="H32:K32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view="pageBreakPreview" zoomScale="96" zoomScaleNormal="100" workbookViewId="0">
      <selection activeCell="E16" sqref="E16"/>
    </sheetView>
  </sheetViews>
  <sheetFormatPr defaultColWidth="9" defaultRowHeight="15"/>
  <cols>
    <col min="1" max="1" width="9.42578125" customWidth="1"/>
    <col min="2" max="2" width="25.42578125" customWidth="1"/>
    <col min="3" max="3" width="12.5703125" customWidth="1"/>
    <col min="4" max="4" width="19" customWidth="1"/>
    <col min="5" max="5" width="19.7109375" customWidth="1"/>
    <col min="6" max="6" width="19.28515625" customWidth="1"/>
    <col min="7" max="7" width="20.28515625" customWidth="1"/>
    <col min="8" max="8" width="13.28515625" customWidth="1"/>
    <col min="9" max="9" width="8" customWidth="1"/>
  </cols>
  <sheetData>
    <row r="1" spans="1:11" ht="18.75">
      <c r="A1" s="212" t="s">
        <v>29</v>
      </c>
      <c r="B1" s="212"/>
      <c r="C1" s="212"/>
      <c r="D1" s="212"/>
      <c r="E1" s="212"/>
      <c r="F1" s="212"/>
      <c r="G1" s="212"/>
      <c r="H1" s="212"/>
      <c r="I1" s="212"/>
    </row>
    <row r="2" spans="1:11" ht="18.75">
      <c r="A2" s="73"/>
      <c r="B2" s="73"/>
      <c r="C2" s="73"/>
      <c r="D2" s="73"/>
      <c r="E2" s="73"/>
      <c r="F2" s="73"/>
      <c r="G2" s="73"/>
      <c r="H2" s="73"/>
      <c r="I2" s="73"/>
    </row>
    <row r="3" spans="1:11" ht="24.75" customHeight="1">
      <c r="A3" s="213" t="s">
        <v>30</v>
      </c>
      <c r="B3" s="213" t="s">
        <v>31</v>
      </c>
      <c r="C3" s="213" t="s">
        <v>32</v>
      </c>
      <c r="D3" s="213" t="s">
        <v>33</v>
      </c>
      <c r="E3" s="213"/>
      <c r="F3" s="213" t="s">
        <v>34</v>
      </c>
      <c r="G3" s="213" t="s">
        <v>35</v>
      </c>
      <c r="H3" s="213" t="s">
        <v>36</v>
      </c>
      <c r="I3" s="213" t="s">
        <v>37</v>
      </c>
      <c r="J3" s="86"/>
      <c r="K3" s="86"/>
    </row>
    <row r="4" spans="1:11" ht="46.5" customHeight="1">
      <c r="A4" s="213"/>
      <c r="B4" s="213"/>
      <c r="C4" s="213"/>
      <c r="D4" s="74" t="s">
        <v>38</v>
      </c>
      <c r="E4" s="75" t="s">
        <v>39</v>
      </c>
      <c r="F4" s="213"/>
      <c r="G4" s="213"/>
      <c r="H4" s="213"/>
      <c r="I4" s="213"/>
      <c r="J4" s="86"/>
      <c r="K4" s="86"/>
    </row>
    <row r="5" spans="1:11" ht="18.75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6">
        <v>6</v>
      </c>
      <c r="G5" s="76">
        <v>7</v>
      </c>
      <c r="H5" s="76">
        <v>8</v>
      </c>
      <c r="I5" s="77">
        <v>9</v>
      </c>
      <c r="J5" s="86"/>
      <c r="K5" s="86"/>
    </row>
    <row r="6" spans="1:11" ht="18.75">
      <c r="A6" s="78" t="s">
        <v>40</v>
      </c>
      <c r="B6" s="79">
        <v>39</v>
      </c>
      <c r="C6" s="79"/>
      <c r="D6" s="79"/>
      <c r="E6" s="79"/>
      <c r="F6" s="79">
        <v>2</v>
      </c>
      <c r="G6" s="79"/>
      <c r="H6" s="79">
        <v>11</v>
      </c>
      <c r="I6" s="80">
        <f>SUM(B6:H6)</f>
        <v>52</v>
      </c>
      <c r="J6" s="86"/>
      <c r="K6" s="86"/>
    </row>
    <row r="7" spans="1:11" ht="18.75">
      <c r="A7" s="78" t="s">
        <v>41</v>
      </c>
      <c r="B7" s="79">
        <v>30</v>
      </c>
      <c r="C7" s="79">
        <v>4</v>
      </c>
      <c r="D7" s="79">
        <v>5</v>
      </c>
      <c r="E7" s="79"/>
      <c r="F7" s="79">
        <v>2</v>
      </c>
      <c r="G7" s="79"/>
      <c r="H7" s="79">
        <v>11</v>
      </c>
      <c r="I7" s="81">
        <f>SUM(B7:H7)</f>
        <v>52</v>
      </c>
      <c r="J7" s="86"/>
      <c r="K7" s="86"/>
    </row>
    <row r="8" spans="1:11" ht="18.75">
      <c r="A8" s="78" t="s">
        <v>42</v>
      </c>
      <c r="B8" s="79">
        <v>35</v>
      </c>
      <c r="C8" s="79"/>
      <c r="D8" s="79">
        <v>6</v>
      </c>
      <c r="E8" s="79"/>
      <c r="F8" s="79">
        <v>1</v>
      </c>
      <c r="G8" s="79"/>
      <c r="H8" s="79">
        <v>10</v>
      </c>
      <c r="I8" s="80">
        <f>SUM(B8:H8)</f>
        <v>52</v>
      </c>
      <c r="J8" s="86"/>
      <c r="K8" s="86"/>
    </row>
    <row r="9" spans="1:11" ht="17.25" customHeight="1">
      <c r="A9" s="78" t="s">
        <v>43</v>
      </c>
      <c r="B9" s="79">
        <v>24</v>
      </c>
      <c r="C9" s="79"/>
      <c r="D9" s="79">
        <v>6</v>
      </c>
      <c r="E9" s="79">
        <v>4</v>
      </c>
      <c r="F9" s="79">
        <v>1</v>
      </c>
      <c r="G9" s="79">
        <v>6</v>
      </c>
      <c r="H9" s="79">
        <v>2</v>
      </c>
      <c r="I9" s="80">
        <f>SUM(B9:H9)</f>
        <v>43</v>
      </c>
      <c r="J9" s="86"/>
      <c r="K9" s="86"/>
    </row>
    <row r="10" spans="1:11" ht="15.75">
      <c r="A10" s="82" t="s">
        <v>44</v>
      </c>
      <c r="B10" s="76">
        <f t="shared" ref="B10:I10" si="0">SUM(B6:B9)</f>
        <v>128</v>
      </c>
      <c r="C10" s="76">
        <f t="shared" si="0"/>
        <v>4</v>
      </c>
      <c r="D10" s="76">
        <f t="shared" si="0"/>
        <v>17</v>
      </c>
      <c r="E10" s="76">
        <f t="shared" si="0"/>
        <v>4</v>
      </c>
      <c r="F10" s="76">
        <f t="shared" si="0"/>
        <v>6</v>
      </c>
      <c r="G10" s="76">
        <f t="shared" si="0"/>
        <v>6</v>
      </c>
      <c r="H10" s="76">
        <f t="shared" si="0"/>
        <v>34</v>
      </c>
      <c r="I10" s="76">
        <f t="shared" si="0"/>
        <v>199</v>
      </c>
      <c r="J10" s="86"/>
      <c r="K10" s="86"/>
    </row>
    <row r="11" spans="1:11" ht="18.75">
      <c r="A11" s="83"/>
      <c r="B11" s="83"/>
      <c r="C11" s="83"/>
      <c r="D11" s="83"/>
      <c r="E11" s="83"/>
      <c r="F11" s="83"/>
      <c r="G11" s="83"/>
      <c r="H11" s="83"/>
      <c r="I11" s="84"/>
      <c r="J11" s="86"/>
      <c r="K11" s="86"/>
    </row>
    <row r="12" spans="1:11" ht="18.75" customHeight="1">
      <c r="A12" s="85"/>
      <c r="B12" s="85"/>
      <c r="C12" s="85"/>
      <c r="D12" s="85"/>
      <c r="E12" s="85"/>
      <c r="F12" s="85"/>
      <c r="G12" s="85"/>
      <c r="H12" s="85"/>
      <c r="I12" s="85"/>
    </row>
    <row r="13" spans="1:11" ht="18.75" customHeight="1">
      <c r="A13" s="85"/>
      <c r="B13" s="85"/>
      <c r="C13" s="85"/>
      <c r="D13" s="85"/>
      <c r="E13" s="85"/>
      <c r="F13" s="85"/>
      <c r="G13" s="85"/>
      <c r="H13" s="85"/>
      <c r="I13" s="85"/>
    </row>
    <row r="14" spans="1:11" ht="18.75" customHeight="1">
      <c r="A14" s="85"/>
      <c r="B14" s="85"/>
      <c r="C14" s="85"/>
      <c r="D14" s="85"/>
      <c r="E14" s="85"/>
      <c r="F14" s="85"/>
      <c r="G14" s="85"/>
      <c r="H14" s="85"/>
      <c r="I14" s="85"/>
    </row>
    <row r="15" spans="1:11" ht="18.75" customHeight="1">
      <c r="A15" s="85"/>
      <c r="B15" s="85"/>
      <c r="C15" s="85"/>
      <c r="D15" s="85"/>
      <c r="E15" s="85"/>
      <c r="F15" s="85"/>
      <c r="G15" s="85"/>
      <c r="H15" s="85"/>
      <c r="I15" s="85"/>
    </row>
    <row r="16" spans="1:11" ht="18.75" customHeight="1">
      <c r="A16" s="85"/>
      <c r="B16" s="85"/>
      <c r="C16" s="85"/>
      <c r="D16" s="85"/>
      <c r="E16" s="85"/>
      <c r="F16" s="85"/>
      <c r="G16" s="85"/>
      <c r="H16" s="85"/>
      <c r="I16" s="85"/>
    </row>
    <row r="17" spans="1:9" ht="15" customHeight="1">
      <c r="A17" s="85"/>
      <c r="B17" s="85"/>
      <c r="C17" s="85"/>
      <c r="D17" s="85"/>
      <c r="E17" s="85"/>
      <c r="F17" s="85"/>
      <c r="G17" s="85"/>
      <c r="H17" s="85"/>
      <c r="I17" s="85"/>
    </row>
    <row r="18" spans="1:9" ht="15" customHeight="1">
      <c r="A18" s="85"/>
      <c r="B18" s="85"/>
      <c r="C18" s="85"/>
      <c r="D18" s="85"/>
      <c r="E18" s="85"/>
      <c r="F18" s="85"/>
      <c r="G18" s="85"/>
      <c r="H18" s="85"/>
      <c r="I18" s="85"/>
    </row>
    <row r="19" spans="1:9" ht="15" customHeight="1">
      <c r="A19" s="85"/>
      <c r="B19" s="85"/>
      <c r="C19" s="85"/>
      <c r="D19" s="85"/>
      <c r="E19" s="85"/>
      <c r="F19" s="85"/>
      <c r="G19" s="85"/>
      <c r="H19" s="85"/>
      <c r="I19" s="85"/>
    </row>
    <row r="20" spans="1:9" ht="15" customHeight="1">
      <c r="A20" s="85"/>
      <c r="B20" s="85"/>
      <c r="C20" s="85"/>
      <c r="D20" s="85"/>
      <c r="E20" s="85"/>
      <c r="F20" s="85"/>
      <c r="G20" s="85"/>
      <c r="H20" s="85"/>
      <c r="I20" s="85"/>
    </row>
    <row r="23" spans="1:9">
      <c r="A23" s="214"/>
      <c r="B23" s="214"/>
    </row>
    <row r="24" spans="1:9">
      <c r="A24" s="215"/>
      <c r="B24" s="215"/>
      <c r="C24" s="215"/>
      <c r="D24" s="215"/>
      <c r="E24" s="215"/>
      <c r="F24" s="215"/>
      <c r="G24" s="215"/>
      <c r="H24" s="215"/>
      <c r="I24" s="215"/>
    </row>
  </sheetData>
  <mergeCells count="11">
    <mergeCell ref="A1:I1"/>
    <mergeCell ref="D3:E3"/>
    <mergeCell ref="A23:B23"/>
    <mergeCell ref="A24:I24"/>
    <mergeCell ref="A3:A4"/>
    <mergeCell ref="B3:B4"/>
    <mergeCell ref="C3:C4"/>
    <mergeCell ref="F3:F4"/>
    <mergeCell ref="G3:G4"/>
    <mergeCell ref="H3:H4"/>
    <mergeCell ref="I3:I4"/>
  </mergeCells>
  <pageMargins left="0.38" right="0.28999999999999998" top="0.74803149606299202" bottom="0.74803149606299202" header="0.31496062992126" footer="0.3149606299212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view="pageBreakPreview" zoomScale="96" zoomScaleNormal="100" workbookViewId="0">
      <selection activeCell="E21" sqref="E21"/>
    </sheetView>
  </sheetViews>
  <sheetFormatPr defaultColWidth="9" defaultRowHeight="15"/>
  <cols>
    <col min="1" max="1" width="9.42578125" customWidth="1"/>
    <col min="2" max="2" width="25.42578125" customWidth="1"/>
    <col min="3" max="3" width="12.5703125" customWidth="1"/>
    <col min="4" max="4" width="19" customWidth="1"/>
    <col min="5" max="5" width="19.7109375" customWidth="1"/>
    <col min="6" max="6" width="19.28515625" customWidth="1"/>
    <col min="7" max="7" width="20.28515625" customWidth="1"/>
    <col min="8" max="8" width="8" customWidth="1"/>
  </cols>
  <sheetData>
    <row r="1" spans="1:10" ht="18.75">
      <c r="A1" s="212" t="s">
        <v>45</v>
      </c>
      <c r="B1" s="212"/>
      <c r="C1" s="212"/>
      <c r="D1" s="212"/>
      <c r="E1" s="212"/>
      <c r="F1" s="212"/>
      <c r="G1" s="212"/>
      <c r="H1" s="212"/>
    </row>
    <row r="2" spans="1:10" ht="18.75">
      <c r="A2" s="73"/>
      <c r="B2" s="73"/>
      <c r="C2" s="73"/>
      <c r="D2" s="73"/>
      <c r="E2" s="73"/>
      <c r="F2" s="73"/>
      <c r="G2" s="73"/>
      <c r="H2" s="73"/>
    </row>
    <row r="3" spans="1:10" ht="24.75" customHeight="1">
      <c r="A3" s="213" t="s">
        <v>30</v>
      </c>
      <c r="B3" s="213" t="s">
        <v>31</v>
      </c>
      <c r="C3" s="213" t="s">
        <v>32</v>
      </c>
      <c r="D3" s="213" t="s">
        <v>33</v>
      </c>
      <c r="E3" s="213"/>
      <c r="F3" s="213" t="s">
        <v>34</v>
      </c>
      <c r="G3" s="213" t="s">
        <v>35</v>
      </c>
      <c r="H3" s="213" t="s">
        <v>37</v>
      </c>
      <c r="I3" s="86"/>
      <c r="J3" s="86"/>
    </row>
    <row r="4" spans="1:10" ht="46.5" customHeight="1">
      <c r="A4" s="213"/>
      <c r="B4" s="213"/>
      <c r="C4" s="213"/>
      <c r="D4" s="74" t="s">
        <v>38</v>
      </c>
      <c r="E4" s="75" t="s">
        <v>39</v>
      </c>
      <c r="F4" s="213"/>
      <c r="G4" s="213"/>
      <c r="H4" s="213"/>
      <c r="I4" s="86"/>
      <c r="J4" s="86"/>
    </row>
    <row r="5" spans="1:10" ht="18.75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6">
        <v>6</v>
      </c>
      <c r="G5" s="76">
        <v>7</v>
      </c>
      <c r="H5" s="77">
        <v>9</v>
      </c>
      <c r="I5" s="86"/>
      <c r="J5" s="86"/>
    </row>
    <row r="6" spans="1:10" ht="18.75">
      <c r="A6" s="78" t="s">
        <v>40</v>
      </c>
      <c r="B6" s="79">
        <v>1404</v>
      </c>
      <c r="C6" s="79"/>
      <c r="D6" s="79"/>
      <c r="E6" s="79"/>
      <c r="F6" s="79">
        <v>72</v>
      </c>
      <c r="G6" s="79"/>
      <c r="H6" s="80">
        <f>SUM(B6:G6)</f>
        <v>1476</v>
      </c>
      <c r="I6" s="86"/>
      <c r="J6" s="86"/>
    </row>
    <row r="7" spans="1:10" ht="18.75">
      <c r="A7" s="78" t="s">
        <v>41</v>
      </c>
      <c r="B7" s="79">
        <v>1080</v>
      </c>
      <c r="C7" s="79">
        <v>144</v>
      </c>
      <c r="D7" s="79">
        <v>180</v>
      </c>
      <c r="E7" s="79"/>
      <c r="F7" s="79">
        <v>72</v>
      </c>
      <c r="G7" s="79"/>
      <c r="H7" s="81">
        <f>SUM(B7:G7)</f>
        <v>1476</v>
      </c>
      <c r="I7" s="86"/>
      <c r="J7" s="86"/>
    </row>
    <row r="8" spans="1:10" ht="18.75">
      <c r="A8" s="78" t="s">
        <v>42</v>
      </c>
      <c r="B8" s="79">
        <v>1260</v>
      </c>
      <c r="C8" s="79"/>
      <c r="D8" s="79">
        <v>216</v>
      </c>
      <c r="E8" s="79"/>
      <c r="F8" s="79">
        <v>36</v>
      </c>
      <c r="G8" s="79"/>
      <c r="H8" s="80">
        <f>SUM(B8:G8)</f>
        <v>1512</v>
      </c>
      <c r="I8" s="86"/>
      <c r="J8" s="86"/>
    </row>
    <row r="9" spans="1:10" ht="17.25" customHeight="1">
      <c r="A9" s="78" t="s">
        <v>43</v>
      </c>
      <c r="B9" s="79">
        <v>864</v>
      </c>
      <c r="C9" s="79"/>
      <c r="D9" s="79">
        <v>216</v>
      </c>
      <c r="E9" s="79">
        <v>144</v>
      </c>
      <c r="F9" s="79">
        <v>36</v>
      </c>
      <c r="G9" s="79">
        <v>216</v>
      </c>
      <c r="H9" s="80">
        <f>SUM(B9:G9)</f>
        <v>1476</v>
      </c>
      <c r="I9" s="86"/>
      <c r="J9" s="86"/>
    </row>
    <row r="10" spans="1:10" ht="15.75">
      <c r="A10" s="82" t="s">
        <v>44</v>
      </c>
      <c r="B10" s="76">
        <f t="shared" ref="B10:H10" si="0">SUM(B6:B9)</f>
        <v>4608</v>
      </c>
      <c r="C10" s="76">
        <f t="shared" si="0"/>
        <v>144</v>
      </c>
      <c r="D10" s="76">
        <f t="shared" si="0"/>
        <v>612</v>
      </c>
      <c r="E10" s="76">
        <f t="shared" si="0"/>
        <v>144</v>
      </c>
      <c r="F10" s="76">
        <f t="shared" si="0"/>
        <v>216</v>
      </c>
      <c r="G10" s="76">
        <f t="shared" si="0"/>
        <v>216</v>
      </c>
      <c r="H10" s="76">
        <f t="shared" si="0"/>
        <v>5940</v>
      </c>
      <c r="I10" s="86"/>
      <c r="J10" s="86"/>
    </row>
    <row r="11" spans="1:10" ht="18.75">
      <c r="A11" s="83"/>
      <c r="B11" s="83"/>
      <c r="C11" s="83"/>
      <c r="D11" s="83"/>
      <c r="E11" s="83"/>
      <c r="F11" s="83"/>
      <c r="G11" s="83"/>
      <c r="H11" s="84"/>
      <c r="I11" s="86"/>
      <c r="J11" s="86"/>
    </row>
    <row r="12" spans="1:10" ht="18.75" customHeight="1">
      <c r="A12" s="85"/>
      <c r="B12" s="85"/>
      <c r="C12" s="85"/>
      <c r="D12" s="85"/>
      <c r="E12" s="85"/>
      <c r="F12" s="85"/>
      <c r="G12" s="85"/>
      <c r="H12" s="85"/>
    </row>
    <row r="13" spans="1:10" ht="18.75" customHeight="1">
      <c r="A13" s="85"/>
      <c r="B13" s="85"/>
      <c r="C13" s="85"/>
      <c r="D13" s="85"/>
      <c r="E13" s="85"/>
      <c r="F13" s="85"/>
      <c r="G13" s="85"/>
      <c r="H13" s="85"/>
    </row>
    <row r="14" spans="1:10" ht="18.75" customHeight="1">
      <c r="A14" s="85"/>
      <c r="B14" s="85"/>
      <c r="C14" s="85"/>
      <c r="D14" s="85"/>
      <c r="E14" s="85"/>
      <c r="F14" s="85"/>
      <c r="G14" s="85"/>
      <c r="H14" s="85"/>
    </row>
    <row r="15" spans="1:10" ht="18.75" customHeight="1">
      <c r="A15" s="85"/>
      <c r="B15" s="85"/>
      <c r="C15" s="85"/>
      <c r="D15" s="85"/>
      <c r="E15" s="85"/>
      <c r="F15" s="85"/>
      <c r="G15" s="85"/>
      <c r="H15" s="85"/>
    </row>
    <row r="16" spans="1:10" ht="18.75" customHeight="1">
      <c r="A16" s="85"/>
      <c r="B16" s="85"/>
      <c r="C16" s="85"/>
      <c r="D16" s="85"/>
      <c r="E16" s="85"/>
      <c r="F16" s="85"/>
      <c r="G16" s="85"/>
      <c r="H16" s="85"/>
    </row>
    <row r="17" spans="1:8" ht="15" customHeight="1">
      <c r="A17" s="85"/>
      <c r="B17" s="85"/>
      <c r="C17" s="85"/>
      <c r="D17" s="85"/>
      <c r="E17" s="85"/>
      <c r="F17" s="85"/>
      <c r="G17" s="85"/>
      <c r="H17" s="85"/>
    </row>
    <row r="18" spans="1:8" ht="15" customHeight="1">
      <c r="A18" s="85"/>
      <c r="B18" s="85"/>
      <c r="C18" s="85"/>
      <c r="D18" s="85"/>
      <c r="E18" s="85"/>
      <c r="F18" s="85"/>
      <c r="G18" s="85"/>
      <c r="H18" s="85"/>
    </row>
    <row r="19" spans="1:8" ht="15" customHeight="1">
      <c r="A19" s="85"/>
      <c r="B19" s="85"/>
      <c r="C19" s="85"/>
      <c r="D19" s="85"/>
      <c r="E19" s="85"/>
      <c r="F19" s="85"/>
      <c r="G19" s="85"/>
      <c r="H19" s="85"/>
    </row>
    <row r="20" spans="1:8" ht="15" customHeight="1">
      <c r="A20" s="85"/>
      <c r="B20" s="85"/>
      <c r="C20" s="85"/>
      <c r="D20" s="85"/>
      <c r="E20" s="85"/>
      <c r="F20" s="85"/>
      <c r="G20" s="85"/>
      <c r="H20" s="85"/>
    </row>
    <row r="23" spans="1:8">
      <c r="A23" s="214"/>
      <c r="B23" s="214"/>
    </row>
    <row r="24" spans="1:8">
      <c r="A24" s="215"/>
      <c r="B24" s="215"/>
      <c r="C24" s="215"/>
      <c r="D24" s="215"/>
      <c r="E24" s="215"/>
      <c r="F24" s="215"/>
      <c r="G24" s="215"/>
      <c r="H24" s="215"/>
    </row>
  </sheetData>
  <mergeCells count="10">
    <mergeCell ref="A1:H1"/>
    <mergeCell ref="D3:E3"/>
    <mergeCell ref="A23:B23"/>
    <mergeCell ref="A24:H24"/>
    <mergeCell ref="A3:A4"/>
    <mergeCell ref="B3:B4"/>
    <mergeCell ref="C3:C4"/>
    <mergeCell ref="F3:F4"/>
    <mergeCell ref="G3:G4"/>
    <mergeCell ref="H3:H4"/>
  </mergeCells>
  <pageMargins left="0.38" right="0.28999999999999998" top="0.74803149606299202" bottom="0.74803149606299202" header="0.31496062992126" footer="0.31496062992126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Q26"/>
  <sheetViews>
    <sheetView view="pageBreakPreview" topLeftCell="B3" zoomScale="125" zoomScaleNormal="125" workbookViewId="0">
      <selection activeCell="AP29" sqref="AP29"/>
    </sheetView>
  </sheetViews>
  <sheetFormatPr defaultColWidth="9.140625" defaultRowHeight="12.75"/>
  <cols>
    <col min="1" max="5" width="2.140625" style="10" customWidth="1"/>
    <col min="6" max="6" width="2.28515625" style="10" customWidth="1"/>
    <col min="7" max="8" width="2.140625" style="10" customWidth="1"/>
    <col min="9" max="10" width="1.28515625" style="10" customWidth="1"/>
    <col min="11" max="11" width="0.7109375" style="10" customWidth="1"/>
    <col min="12" max="12" width="1.42578125" style="10" customWidth="1"/>
    <col min="13" max="13" width="1" style="10" customWidth="1"/>
    <col min="14" max="14" width="1.42578125" style="10" customWidth="1"/>
    <col min="15" max="16" width="2.140625" style="10" customWidth="1"/>
    <col min="17" max="17" width="0.7109375" style="10" customWidth="1"/>
    <col min="18" max="18" width="0.28515625" style="10" customWidth="1"/>
    <col min="19" max="19" width="1.140625" style="10" customWidth="1"/>
    <col min="20" max="20" width="0.7109375" style="10" customWidth="1"/>
    <col min="21" max="21" width="0.28515625" style="10" customWidth="1"/>
    <col min="22" max="26" width="1.28515625" style="10" customWidth="1"/>
    <col min="27" max="33" width="1.140625" style="10" customWidth="1"/>
    <col min="34" max="34" width="1.42578125" style="10" customWidth="1"/>
    <col min="35" max="35" width="2.140625" style="10" customWidth="1"/>
    <col min="36" max="37" width="1.28515625" style="10" customWidth="1"/>
    <col min="38" max="38" width="2.140625" style="10" customWidth="1"/>
    <col min="39" max="40" width="1.28515625" style="10" customWidth="1"/>
    <col min="41" max="41" width="2.140625" style="10" customWidth="1"/>
    <col min="42" max="43" width="1.28515625" style="10" customWidth="1"/>
    <col min="44" max="44" width="2.140625" style="10" customWidth="1"/>
    <col min="45" max="47" width="1.140625" style="10" customWidth="1"/>
    <col min="48" max="49" width="0.7109375" style="10" customWidth="1"/>
    <col min="50" max="52" width="2.140625" style="10" customWidth="1"/>
    <col min="53" max="53" width="1.28515625" style="10" customWidth="1"/>
    <col min="54" max="54" width="1" style="10" customWidth="1"/>
    <col min="55" max="55" width="2.5703125" style="10" customWidth="1"/>
    <col min="56" max="56" width="1.140625" style="10" customWidth="1"/>
    <col min="57" max="57" width="0.28515625" style="10" customWidth="1"/>
    <col min="58" max="58" width="0.7109375" style="10" customWidth="1"/>
    <col min="59" max="60" width="1.28515625" style="10" customWidth="1"/>
    <col min="61" max="64" width="2.140625" style="10" customWidth="1"/>
    <col min="65" max="66" width="1.140625" style="10" customWidth="1"/>
    <col min="67" max="68" width="1.28515625" style="10" customWidth="1"/>
    <col min="69" max="69" width="1.140625" style="10" customWidth="1"/>
    <col min="70" max="70" width="0.28515625" style="10" customWidth="1"/>
    <col min="71" max="71" width="0.7109375" style="10" customWidth="1"/>
    <col min="72" max="72" width="1.28515625" style="10" customWidth="1"/>
    <col min="73" max="73" width="0.85546875" style="10" customWidth="1"/>
    <col min="74" max="81" width="2.140625" style="10" customWidth="1"/>
    <col min="82" max="82" width="2.28515625" style="10" customWidth="1"/>
    <col min="83" max="83" width="3.28515625" style="10" customWidth="1"/>
    <col min="84" max="84" width="4.140625" style="10" customWidth="1"/>
    <col min="85" max="85" width="2.85546875" style="10" customWidth="1"/>
    <col min="86" max="86" width="1.42578125" style="10" hidden="1" customWidth="1"/>
    <col min="87" max="87" width="2.28515625" style="10" customWidth="1"/>
    <col min="88" max="88" width="2.42578125" style="10" customWidth="1"/>
    <col min="89" max="89" width="1.7109375" style="10" customWidth="1"/>
    <col min="90" max="90" width="0.28515625" style="10" customWidth="1"/>
    <col min="91" max="92" width="2" style="10" customWidth="1"/>
    <col min="93" max="93" width="2.28515625" style="10" customWidth="1"/>
    <col min="94" max="94" width="3.28515625" style="10" customWidth="1"/>
    <col min="95" max="16384" width="9.140625" style="10"/>
  </cols>
  <sheetData>
    <row r="2" spans="1:94">
      <c r="J2" s="33"/>
      <c r="K2" s="33"/>
    </row>
    <row r="5" spans="1:94" ht="3.75" customHeight="1"/>
    <row r="6" spans="1:94" ht="15.75" customHeight="1">
      <c r="A6" s="263" t="s">
        <v>46</v>
      </c>
      <c r="B6" s="216" t="s">
        <v>47</v>
      </c>
      <c r="C6" s="217"/>
      <c r="D6" s="217"/>
      <c r="E6" s="218"/>
      <c r="F6" s="266" t="s">
        <v>48</v>
      </c>
      <c r="G6" s="216" t="s">
        <v>49</v>
      </c>
      <c r="H6" s="217"/>
      <c r="I6" s="217"/>
      <c r="J6" s="217"/>
      <c r="K6" s="228" t="s">
        <v>50</v>
      </c>
      <c r="L6" s="229"/>
      <c r="M6" s="216" t="s">
        <v>51</v>
      </c>
      <c r="N6" s="217"/>
      <c r="O6" s="217"/>
      <c r="P6" s="217"/>
      <c r="Q6" s="217"/>
      <c r="R6" s="217"/>
      <c r="S6" s="218"/>
      <c r="T6" s="216" t="s">
        <v>52</v>
      </c>
      <c r="U6" s="217"/>
      <c r="V6" s="217"/>
      <c r="W6" s="217"/>
      <c r="X6" s="217"/>
      <c r="Y6" s="217"/>
      <c r="Z6" s="217"/>
      <c r="AA6" s="217"/>
      <c r="AB6" s="218"/>
      <c r="AC6" s="227" t="s">
        <v>53</v>
      </c>
      <c r="AD6" s="229"/>
      <c r="AE6" s="216" t="s">
        <v>54</v>
      </c>
      <c r="AF6" s="217"/>
      <c r="AG6" s="217"/>
      <c r="AH6" s="217"/>
      <c r="AI6" s="218"/>
      <c r="AJ6" s="227" t="s">
        <v>55</v>
      </c>
      <c r="AK6" s="229"/>
      <c r="AL6" s="222" t="s">
        <v>56</v>
      </c>
      <c r="AM6" s="222"/>
      <c r="AN6" s="222"/>
      <c r="AO6" s="222"/>
      <c r="AP6" s="227" t="s">
        <v>57</v>
      </c>
      <c r="AQ6" s="229"/>
      <c r="AR6" s="216" t="s">
        <v>58</v>
      </c>
      <c r="AS6" s="217"/>
      <c r="AT6" s="217"/>
      <c r="AU6" s="217"/>
      <c r="AV6" s="217"/>
      <c r="AW6" s="217"/>
      <c r="AX6" s="218"/>
      <c r="AY6" s="242" t="s">
        <v>59</v>
      </c>
      <c r="AZ6" s="216" t="s">
        <v>60</v>
      </c>
      <c r="BA6" s="217"/>
      <c r="BB6" s="217"/>
      <c r="BC6" s="218"/>
      <c r="BD6" s="227" t="s">
        <v>61</v>
      </c>
      <c r="BE6" s="228"/>
      <c r="BF6" s="229"/>
      <c r="BG6" s="216" t="s">
        <v>62</v>
      </c>
      <c r="BH6" s="217"/>
      <c r="BI6" s="217"/>
      <c r="BJ6" s="217"/>
      <c r="BK6" s="218"/>
      <c r="BL6" s="216" t="s">
        <v>63</v>
      </c>
      <c r="BM6" s="217"/>
      <c r="BN6" s="217"/>
      <c r="BO6" s="217"/>
      <c r="BP6" s="217"/>
      <c r="BQ6" s="217"/>
      <c r="BR6" s="217"/>
      <c r="BS6" s="218"/>
      <c r="BT6" s="227" t="s">
        <v>64</v>
      </c>
      <c r="BU6" s="229"/>
      <c r="BV6" s="216" t="s">
        <v>65</v>
      </c>
      <c r="BW6" s="217"/>
      <c r="BX6" s="217"/>
      <c r="BY6" s="241" t="s">
        <v>66</v>
      </c>
      <c r="BZ6" s="222" t="s">
        <v>67</v>
      </c>
      <c r="CA6" s="222"/>
      <c r="CB6" s="222"/>
      <c r="CC6" s="222"/>
      <c r="CD6" s="241" t="s">
        <v>68</v>
      </c>
      <c r="CE6" s="216" t="s">
        <v>69</v>
      </c>
      <c r="CF6" s="218"/>
      <c r="CG6" s="242" t="s">
        <v>70</v>
      </c>
      <c r="CH6" s="223" t="s">
        <v>71</v>
      </c>
      <c r="CI6" s="224"/>
      <c r="CJ6" s="224"/>
      <c r="CK6" s="224"/>
      <c r="CL6" s="224"/>
      <c r="CM6" s="242" t="s">
        <v>72</v>
      </c>
      <c r="CN6" s="238" t="s">
        <v>73</v>
      </c>
      <c r="CO6" s="238" t="s">
        <v>74</v>
      </c>
      <c r="CP6" s="238" t="s">
        <v>75</v>
      </c>
    </row>
    <row r="7" spans="1:94" ht="12.75" customHeight="1">
      <c r="A7" s="264"/>
      <c r="B7" s="219"/>
      <c r="C7" s="220"/>
      <c r="D7" s="220"/>
      <c r="E7" s="221"/>
      <c r="F7" s="232"/>
      <c r="G7" s="219"/>
      <c r="H7" s="220"/>
      <c r="I7" s="220"/>
      <c r="J7" s="220"/>
      <c r="K7" s="231"/>
      <c r="L7" s="232"/>
      <c r="M7" s="219"/>
      <c r="N7" s="220"/>
      <c r="O7" s="220"/>
      <c r="P7" s="220"/>
      <c r="Q7" s="220"/>
      <c r="R7" s="220"/>
      <c r="S7" s="221"/>
      <c r="T7" s="219"/>
      <c r="U7" s="220"/>
      <c r="V7" s="220"/>
      <c r="W7" s="220"/>
      <c r="X7" s="220"/>
      <c r="Y7" s="220"/>
      <c r="Z7" s="220"/>
      <c r="AA7" s="220"/>
      <c r="AB7" s="221"/>
      <c r="AC7" s="230"/>
      <c r="AD7" s="232"/>
      <c r="AE7" s="219"/>
      <c r="AF7" s="220"/>
      <c r="AG7" s="220"/>
      <c r="AH7" s="220"/>
      <c r="AI7" s="221"/>
      <c r="AJ7" s="230"/>
      <c r="AK7" s="232"/>
      <c r="AL7" s="222"/>
      <c r="AM7" s="222"/>
      <c r="AN7" s="222"/>
      <c r="AO7" s="222"/>
      <c r="AP7" s="230"/>
      <c r="AQ7" s="232"/>
      <c r="AR7" s="219"/>
      <c r="AS7" s="220"/>
      <c r="AT7" s="220"/>
      <c r="AU7" s="220"/>
      <c r="AV7" s="220"/>
      <c r="AW7" s="220"/>
      <c r="AX7" s="221"/>
      <c r="AY7" s="244"/>
      <c r="AZ7" s="219"/>
      <c r="BA7" s="220"/>
      <c r="BB7" s="220"/>
      <c r="BC7" s="221"/>
      <c r="BD7" s="230"/>
      <c r="BE7" s="231"/>
      <c r="BF7" s="232"/>
      <c r="BG7" s="219"/>
      <c r="BH7" s="220"/>
      <c r="BI7" s="220"/>
      <c r="BJ7" s="220"/>
      <c r="BK7" s="221"/>
      <c r="BL7" s="219"/>
      <c r="BM7" s="220"/>
      <c r="BN7" s="220"/>
      <c r="BO7" s="220"/>
      <c r="BP7" s="220"/>
      <c r="BQ7" s="220"/>
      <c r="BR7" s="220"/>
      <c r="BS7" s="221"/>
      <c r="BT7" s="230"/>
      <c r="BU7" s="232"/>
      <c r="BV7" s="219"/>
      <c r="BW7" s="220"/>
      <c r="BX7" s="220"/>
      <c r="BY7" s="241"/>
      <c r="BZ7" s="222"/>
      <c r="CA7" s="222"/>
      <c r="CB7" s="222"/>
      <c r="CC7" s="222"/>
      <c r="CD7" s="241"/>
      <c r="CE7" s="219"/>
      <c r="CF7" s="221"/>
      <c r="CG7" s="244"/>
      <c r="CH7" s="225"/>
      <c r="CI7" s="226"/>
      <c r="CJ7" s="226"/>
      <c r="CK7" s="226"/>
      <c r="CL7" s="226"/>
      <c r="CM7" s="244"/>
      <c r="CN7" s="238"/>
      <c r="CO7" s="238"/>
      <c r="CP7" s="238"/>
    </row>
    <row r="8" spans="1:94" s="8" customFormat="1" ht="12.75" customHeight="1">
      <c r="A8" s="264"/>
      <c r="B8" s="242" t="s">
        <v>76</v>
      </c>
      <c r="C8" s="242" t="s">
        <v>77</v>
      </c>
      <c r="D8" s="241" t="s">
        <v>78</v>
      </c>
      <c r="E8" s="242" t="s">
        <v>79</v>
      </c>
      <c r="F8" s="232"/>
      <c r="G8" s="241" t="s">
        <v>80</v>
      </c>
      <c r="H8" s="241" t="s">
        <v>81</v>
      </c>
      <c r="I8" s="227" t="s">
        <v>82</v>
      </c>
      <c r="J8" s="229"/>
      <c r="K8" s="231"/>
      <c r="L8" s="232"/>
      <c r="M8" s="227" t="s">
        <v>83</v>
      </c>
      <c r="N8" s="229"/>
      <c r="O8" s="241" t="s">
        <v>84</v>
      </c>
      <c r="P8" s="242" t="s">
        <v>85</v>
      </c>
      <c r="Q8" s="227" t="s">
        <v>86</v>
      </c>
      <c r="R8" s="228"/>
      <c r="S8" s="229"/>
      <c r="T8" s="227" t="s">
        <v>87</v>
      </c>
      <c r="U8" s="228"/>
      <c r="V8" s="229"/>
      <c r="W8" s="227" t="s">
        <v>88</v>
      </c>
      <c r="X8" s="229"/>
      <c r="Y8" s="227" t="s">
        <v>78</v>
      </c>
      <c r="Z8" s="229"/>
      <c r="AA8" s="227" t="s">
        <v>79</v>
      </c>
      <c r="AB8" s="229"/>
      <c r="AC8" s="230"/>
      <c r="AD8" s="232"/>
      <c r="AE8" s="227" t="s">
        <v>89</v>
      </c>
      <c r="AF8" s="229"/>
      <c r="AG8" s="227" t="s">
        <v>90</v>
      </c>
      <c r="AH8" s="229"/>
      <c r="AI8" s="241" t="s">
        <v>91</v>
      </c>
      <c r="AJ8" s="230"/>
      <c r="AK8" s="232"/>
      <c r="AL8" s="241" t="s">
        <v>92</v>
      </c>
      <c r="AM8" s="227" t="s">
        <v>93</v>
      </c>
      <c r="AN8" s="229"/>
      <c r="AO8" s="241" t="s">
        <v>94</v>
      </c>
      <c r="AP8" s="230"/>
      <c r="AQ8" s="232"/>
      <c r="AR8" s="241" t="s">
        <v>92</v>
      </c>
      <c r="AS8" s="227" t="s">
        <v>95</v>
      </c>
      <c r="AT8" s="229"/>
      <c r="AU8" s="227" t="s">
        <v>94</v>
      </c>
      <c r="AV8" s="228"/>
      <c r="AW8" s="229"/>
      <c r="AX8" s="242" t="s">
        <v>96</v>
      </c>
      <c r="AY8" s="244"/>
      <c r="AZ8" s="241" t="s">
        <v>80</v>
      </c>
      <c r="BA8" s="227" t="s">
        <v>97</v>
      </c>
      <c r="BB8" s="229"/>
      <c r="BC8" s="241" t="s">
        <v>98</v>
      </c>
      <c r="BD8" s="230"/>
      <c r="BE8" s="231"/>
      <c r="BF8" s="232"/>
      <c r="BG8" s="227" t="s">
        <v>99</v>
      </c>
      <c r="BH8" s="229"/>
      <c r="BI8" s="241" t="s">
        <v>100</v>
      </c>
      <c r="BJ8" s="239" t="s">
        <v>101</v>
      </c>
      <c r="BK8" s="241" t="s">
        <v>102</v>
      </c>
      <c r="BL8" s="241" t="s">
        <v>103</v>
      </c>
      <c r="BM8" s="227" t="s">
        <v>77</v>
      </c>
      <c r="BN8" s="229"/>
      <c r="BO8" s="227" t="s">
        <v>104</v>
      </c>
      <c r="BP8" s="229"/>
      <c r="BQ8" s="227" t="s">
        <v>105</v>
      </c>
      <c r="BR8" s="228"/>
      <c r="BS8" s="229"/>
      <c r="BT8" s="230"/>
      <c r="BU8" s="232"/>
      <c r="BV8" s="241" t="s">
        <v>106</v>
      </c>
      <c r="BW8" s="241" t="s">
        <v>81</v>
      </c>
      <c r="BX8" s="242" t="s">
        <v>98</v>
      </c>
      <c r="BY8" s="241"/>
      <c r="BZ8" s="241" t="s">
        <v>83</v>
      </c>
      <c r="CA8" s="241" t="s">
        <v>107</v>
      </c>
      <c r="CB8" s="241" t="s">
        <v>85</v>
      </c>
      <c r="CC8" s="241" t="s">
        <v>108</v>
      </c>
      <c r="CD8" s="241"/>
      <c r="CE8" s="241" t="s">
        <v>109</v>
      </c>
      <c r="CF8" s="241" t="s">
        <v>110</v>
      </c>
      <c r="CG8" s="244"/>
      <c r="CH8" s="235"/>
      <c r="CI8" s="236" t="s">
        <v>111</v>
      </c>
      <c r="CJ8" s="237" t="s">
        <v>112</v>
      </c>
      <c r="CK8" s="245" t="s">
        <v>113</v>
      </c>
      <c r="CL8" s="246"/>
      <c r="CM8" s="244"/>
      <c r="CN8" s="238"/>
      <c r="CO8" s="238"/>
      <c r="CP8" s="238"/>
    </row>
    <row r="9" spans="1:94" s="8" customFormat="1" ht="20.25" customHeight="1">
      <c r="A9" s="265"/>
      <c r="B9" s="243"/>
      <c r="C9" s="243"/>
      <c r="D9" s="241"/>
      <c r="E9" s="243"/>
      <c r="F9" s="232"/>
      <c r="G9" s="241"/>
      <c r="H9" s="241"/>
      <c r="I9" s="230"/>
      <c r="J9" s="232"/>
      <c r="K9" s="231"/>
      <c r="L9" s="232"/>
      <c r="M9" s="230"/>
      <c r="N9" s="232"/>
      <c r="O9" s="241"/>
      <c r="P9" s="243"/>
      <c r="Q9" s="230"/>
      <c r="R9" s="231"/>
      <c r="S9" s="232"/>
      <c r="T9" s="230"/>
      <c r="U9" s="231"/>
      <c r="V9" s="232"/>
      <c r="W9" s="230"/>
      <c r="X9" s="232"/>
      <c r="Y9" s="230"/>
      <c r="Z9" s="232"/>
      <c r="AA9" s="233"/>
      <c r="AB9" s="234"/>
      <c r="AC9" s="230"/>
      <c r="AD9" s="232"/>
      <c r="AE9" s="230"/>
      <c r="AF9" s="232"/>
      <c r="AG9" s="230"/>
      <c r="AH9" s="232"/>
      <c r="AI9" s="241"/>
      <c r="AJ9" s="230"/>
      <c r="AK9" s="232"/>
      <c r="AL9" s="241"/>
      <c r="AM9" s="230"/>
      <c r="AN9" s="232"/>
      <c r="AO9" s="241"/>
      <c r="AP9" s="230"/>
      <c r="AQ9" s="232"/>
      <c r="AR9" s="241"/>
      <c r="AS9" s="230"/>
      <c r="AT9" s="232"/>
      <c r="AU9" s="230"/>
      <c r="AV9" s="231"/>
      <c r="AW9" s="232"/>
      <c r="AX9" s="243"/>
      <c r="AY9" s="244"/>
      <c r="AZ9" s="241"/>
      <c r="BA9" s="230"/>
      <c r="BB9" s="232"/>
      <c r="BC9" s="241"/>
      <c r="BD9" s="230"/>
      <c r="BE9" s="231"/>
      <c r="BF9" s="232"/>
      <c r="BG9" s="230"/>
      <c r="BH9" s="232"/>
      <c r="BI9" s="241"/>
      <c r="BJ9" s="240"/>
      <c r="BK9" s="241"/>
      <c r="BL9" s="241"/>
      <c r="BM9" s="230"/>
      <c r="BN9" s="232"/>
      <c r="BO9" s="230"/>
      <c r="BP9" s="232"/>
      <c r="BQ9" s="233"/>
      <c r="BR9" s="249"/>
      <c r="BS9" s="234"/>
      <c r="BT9" s="230"/>
      <c r="BU9" s="232"/>
      <c r="BV9" s="241"/>
      <c r="BW9" s="241"/>
      <c r="BX9" s="243"/>
      <c r="BY9" s="241"/>
      <c r="BZ9" s="241"/>
      <c r="CA9" s="241"/>
      <c r="CB9" s="241"/>
      <c r="CC9" s="241"/>
      <c r="CD9" s="241"/>
      <c r="CE9" s="241"/>
      <c r="CF9" s="241"/>
      <c r="CG9" s="243"/>
      <c r="CH9" s="236"/>
      <c r="CI9" s="236"/>
      <c r="CJ9" s="238"/>
      <c r="CK9" s="247"/>
      <c r="CL9" s="248"/>
      <c r="CM9" s="243"/>
      <c r="CN9" s="238"/>
      <c r="CO9" s="238"/>
      <c r="CP9" s="238"/>
    </row>
    <row r="10" spans="1:94" ht="6.75" hidden="1" customHeight="1">
      <c r="A10" s="14"/>
      <c r="B10" s="13">
        <v>7</v>
      </c>
      <c r="C10" s="13"/>
      <c r="D10" s="241"/>
      <c r="E10" s="13"/>
      <c r="F10" s="232"/>
      <c r="G10" s="241"/>
      <c r="H10" s="241"/>
      <c r="I10" s="230"/>
      <c r="J10" s="232"/>
      <c r="K10" s="231"/>
      <c r="L10" s="232"/>
      <c r="M10" s="230"/>
      <c r="N10" s="232"/>
      <c r="O10" s="241"/>
      <c r="P10" s="13"/>
      <c r="Q10" s="34"/>
      <c r="R10" s="39"/>
      <c r="S10" s="40"/>
      <c r="T10" s="230"/>
      <c r="U10" s="231"/>
      <c r="V10" s="232"/>
      <c r="W10" s="230"/>
      <c r="X10" s="232"/>
      <c r="Y10" s="34"/>
      <c r="Z10" s="34"/>
      <c r="AA10" s="11"/>
      <c r="AB10" s="27"/>
      <c r="AC10" s="230"/>
      <c r="AD10" s="232"/>
      <c r="AE10" s="230"/>
      <c r="AF10" s="232"/>
      <c r="AG10" s="230"/>
      <c r="AH10" s="232"/>
      <c r="AI10" s="241"/>
      <c r="AJ10" s="230"/>
      <c r="AK10" s="232"/>
      <c r="AL10" s="241"/>
      <c r="AM10" s="230"/>
      <c r="AN10" s="232"/>
      <c r="AO10" s="241"/>
      <c r="AP10" s="230"/>
      <c r="AQ10" s="232"/>
      <c r="AR10" s="241"/>
      <c r="AS10" s="230"/>
      <c r="AT10" s="232"/>
      <c r="AU10" s="230"/>
      <c r="AV10" s="231"/>
      <c r="AW10" s="232"/>
      <c r="AX10" s="13"/>
      <c r="AY10" s="244"/>
      <c r="AZ10" s="241"/>
      <c r="BA10" s="13"/>
      <c r="BB10" s="47"/>
      <c r="BC10" s="241"/>
      <c r="BD10" s="39"/>
      <c r="BE10" s="52"/>
      <c r="BF10" s="40"/>
      <c r="BG10" s="230"/>
      <c r="BH10" s="232"/>
      <c r="BI10" s="241"/>
      <c r="BJ10" s="13"/>
      <c r="BK10" s="241"/>
      <c r="BL10" s="241"/>
      <c r="BM10" s="230"/>
      <c r="BN10" s="232"/>
      <c r="BO10" s="230"/>
      <c r="BP10" s="232"/>
      <c r="BQ10" s="13"/>
      <c r="BR10" s="13"/>
      <c r="BS10" s="13"/>
      <c r="BT10" s="230"/>
      <c r="BU10" s="232"/>
      <c r="BV10" s="241"/>
      <c r="BW10" s="241"/>
      <c r="BX10" s="13"/>
      <c r="BY10" s="241"/>
      <c r="BZ10" s="241"/>
      <c r="CA10" s="241"/>
      <c r="CB10" s="241"/>
      <c r="CC10" s="241"/>
      <c r="CD10" s="241"/>
      <c r="CE10" s="241"/>
      <c r="CF10" s="241"/>
      <c r="CG10" s="15"/>
      <c r="CH10" s="236"/>
      <c r="CI10" s="46"/>
      <c r="CJ10" s="238"/>
      <c r="CK10" s="247"/>
      <c r="CL10" s="248"/>
      <c r="CM10" s="62"/>
      <c r="CN10" s="238"/>
      <c r="CO10" s="238"/>
      <c r="CP10" s="238"/>
    </row>
    <row r="11" spans="1:94" ht="12.75" hidden="1" customHeight="1">
      <c r="A11" s="14"/>
      <c r="B11" s="15"/>
      <c r="C11" s="13"/>
      <c r="D11" s="241"/>
      <c r="E11" s="13"/>
      <c r="F11" s="232"/>
      <c r="G11" s="241"/>
      <c r="H11" s="241"/>
      <c r="I11" s="230"/>
      <c r="J11" s="232"/>
      <c r="K11" s="231"/>
      <c r="L11" s="232"/>
      <c r="M11" s="230"/>
      <c r="N11" s="232"/>
      <c r="O11" s="241"/>
      <c r="P11" s="13"/>
      <c r="Q11" s="34"/>
      <c r="R11" s="39"/>
      <c r="S11" s="40"/>
      <c r="T11" s="230"/>
      <c r="U11" s="231"/>
      <c r="V11" s="232"/>
      <c r="W11" s="230"/>
      <c r="X11" s="232"/>
      <c r="Y11" s="34"/>
      <c r="Z11" s="34"/>
      <c r="AA11" s="11"/>
      <c r="AB11" s="27"/>
      <c r="AC11" s="230"/>
      <c r="AD11" s="232"/>
      <c r="AE11" s="230"/>
      <c r="AF11" s="232"/>
      <c r="AG11" s="230"/>
      <c r="AH11" s="232"/>
      <c r="AI11" s="241"/>
      <c r="AJ11" s="230"/>
      <c r="AK11" s="232"/>
      <c r="AL11" s="241"/>
      <c r="AM11" s="230"/>
      <c r="AN11" s="232"/>
      <c r="AO11" s="241"/>
      <c r="AP11" s="230"/>
      <c r="AQ11" s="232"/>
      <c r="AR11" s="241"/>
      <c r="AS11" s="230"/>
      <c r="AT11" s="232"/>
      <c r="AU11" s="230"/>
      <c r="AV11" s="231"/>
      <c r="AW11" s="232"/>
      <c r="AX11" s="13"/>
      <c r="AY11" s="244"/>
      <c r="AZ11" s="241"/>
      <c r="BA11" s="13"/>
      <c r="BB11" s="47"/>
      <c r="BC11" s="241"/>
      <c r="BD11" s="39"/>
      <c r="BE11" s="52"/>
      <c r="BF11" s="40"/>
      <c r="BG11" s="230"/>
      <c r="BH11" s="232"/>
      <c r="BI11" s="241"/>
      <c r="BJ11" s="13"/>
      <c r="BK11" s="241"/>
      <c r="BL11" s="241"/>
      <c r="BM11" s="230"/>
      <c r="BN11" s="232"/>
      <c r="BO11" s="230"/>
      <c r="BP11" s="232"/>
      <c r="BQ11" s="13"/>
      <c r="BR11" s="13"/>
      <c r="BS11" s="13"/>
      <c r="BT11" s="230"/>
      <c r="BU11" s="232"/>
      <c r="BV11" s="241"/>
      <c r="BW11" s="241"/>
      <c r="BX11" s="13"/>
      <c r="BY11" s="241"/>
      <c r="BZ11" s="241"/>
      <c r="CA11" s="241"/>
      <c r="CB11" s="241"/>
      <c r="CC11" s="241"/>
      <c r="CD11" s="241"/>
      <c r="CE11" s="241"/>
      <c r="CF11" s="241"/>
      <c r="CG11" s="15"/>
      <c r="CH11" s="236"/>
      <c r="CI11" s="46"/>
      <c r="CJ11" s="238"/>
      <c r="CK11" s="247"/>
      <c r="CL11" s="248"/>
      <c r="CM11" s="62"/>
      <c r="CN11" s="238"/>
      <c r="CO11" s="238"/>
      <c r="CP11" s="238"/>
    </row>
    <row r="12" spans="1:94" ht="12.75" hidden="1" customHeight="1">
      <c r="A12" s="14"/>
      <c r="B12" s="15"/>
      <c r="C12" s="13"/>
      <c r="D12" s="241"/>
      <c r="E12" s="13"/>
      <c r="F12" s="232"/>
      <c r="G12" s="241"/>
      <c r="H12" s="241"/>
      <c r="I12" s="230"/>
      <c r="J12" s="232"/>
      <c r="K12" s="231"/>
      <c r="L12" s="232"/>
      <c r="M12" s="230"/>
      <c r="N12" s="232"/>
      <c r="O12" s="241"/>
      <c r="P12" s="13"/>
      <c r="Q12" s="34"/>
      <c r="R12" s="39"/>
      <c r="S12" s="40"/>
      <c r="T12" s="230"/>
      <c r="U12" s="231"/>
      <c r="V12" s="232"/>
      <c r="W12" s="230"/>
      <c r="X12" s="232"/>
      <c r="Y12" s="34"/>
      <c r="Z12" s="34"/>
      <c r="AA12" s="11"/>
      <c r="AB12" s="27"/>
      <c r="AC12" s="230"/>
      <c r="AD12" s="232"/>
      <c r="AE12" s="230"/>
      <c r="AF12" s="232"/>
      <c r="AG12" s="230"/>
      <c r="AH12" s="232"/>
      <c r="AI12" s="241"/>
      <c r="AJ12" s="230"/>
      <c r="AK12" s="232"/>
      <c r="AL12" s="241"/>
      <c r="AM12" s="230"/>
      <c r="AN12" s="232"/>
      <c r="AO12" s="241"/>
      <c r="AP12" s="230"/>
      <c r="AQ12" s="232"/>
      <c r="AR12" s="241"/>
      <c r="AS12" s="230"/>
      <c r="AT12" s="232"/>
      <c r="AU12" s="230"/>
      <c r="AV12" s="231"/>
      <c r="AW12" s="232"/>
      <c r="AX12" s="13"/>
      <c r="AY12" s="244"/>
      <c r="AZ12" s="241"/>
      <c r="BA12" s="13"/>
      <c r="BB12" s="47"/>
      <c r="BC12" s="241"/>
      <c r="BD12" s="39"/>
      <c r="BE12" s="52"/>
      <c r="BF12" s="40"/>
      <c r="BG12" s="230"/>
      <c r="BH12" s="232"/>
      <c r="BI12" s="241"/>
      <c r="BJ12" s="13"/>
      <c r="BK12" s="241"/>
      <c r="BL12" s="241"/>
      <c r="BM12" s="230"/>
      <c r="BN12" s="232"/>
      <c r="BO12" s="230"/>
      <c r="BP12" s="232"/>
      <c r="BQ12" s="13"/>
      <c r="BR12" s="13"/>
      <c r="BS12" s="13"/>
      <c r="BT12" s="230"/>
      <c r="BU12" s="232"/>
      <c r="BV12" s="241"/>
      <c r="BW12" s="241"/>
      <c r="BX12" s="13"/>
      <c r="BY12" s="241"/>
      <c r="BZ12" s="241"/>
      <c r="CA12" s="241"/>
      <c r="CB12" s="241"/>
      <c r="CC12" s="241"/>
      <c r="CD12" s="241"/>
      <c r="CE12" s="241"/>
      <c r="CF12" s="241"/>
      <c r="CG12" s="15"/>
      <c r="CH12" s="236"/>
      <c r="CI12" s="46"/>
      <c r="CJ12" s="238"/>
      <c r="CK12" s="247"/>
      <c r="CL12" s="248"/>
      <c r="CM12" s="62"/>
      <c r="CN12" s="238"/>
      <c r="CO12" s="238"/>
      <c r="CP12" s="238"/>
    </row>
    <row r="13" spans="1:94" ht="12.75" hidden="1" customHeight="1">
      <c r="A13" s="14"/>
      <c r="B13" s="15"/>
      <c r="C13" s="13"/>
      <c r="D13" s="241"/>
      <c r="E13" s="13"/>
      <c r="F13" s="232"/>
      <c r="G13" s="241"/>
      <c r="H13" s="241"/>
      <c r="I13" s="230"/>
      <c r="J13" s="232"/>
      <c r="K13" s="231"/>
      <c r="L13" s="232"/>
      <c r="M13" s="230"/>
      <c r="N13" s="232"/>
      <c r="O13" s="241"/>
      <c r="P13" s="13"/>
      <c r="Q13" s="34"/>
      <c r="R13" s="39"/>
      <c r="S13" s="40"/>
      <c r="T13" s="230"/>
      <c r="U13" s="231"/>
      <c r="V13" s="232"/>
      <c r="W13" s="230"/>
      <c r="X13" s="232"/>
      <c r="Y13" s="34"/>
      <c r="Z13" s="34"/>
      <c r="AA13" s="11"/>
      <c r="AB13" s="27"/>
      <c r="AC13" s="230"/>
      <c r="AD13" s="232"/>
      <c r="AE13" s="230"/>
      <c r="AF13" s="232"/>
      <c r="AG13" s="230"/>
      <c r="AH13" s="232"/>
      <c r="AI13" s="241"/>
      <c r="AJ13" s="230"/>
      <c r="AK13" s="232"/>
      <c r="AL13" s="241"/>
      <c r="AM13" s="230"/>
      <c r="AN13" s="232"/>
      <c r="AO13" s="241"/>
      <c r="AP13" s="230"/>
      <c r="AQ13" s="232"/>
      <c r="AR13" s="241"/>
      <c r="AS13" s="230"/>
      <c r="AT13" s="232"/>
      <c r="AU13" s="230"/>
      <c r="AV13" s="231"/>
      <c r="AW13" s="232"/>
      <c r="AX13" s="13"/>
      <c r="AY13" s="244"/>
      <c r="AZ13" s="241"/>
      <c r="BA13" s="13"/>
      <c r="BB13" s="47"/>
      <c r="BC13" s="241"/>
      <c r="BD13" s="39"/>
      <c r="BE13" s="52"/>
      <c r="BF13" s="40"/>
      <c r="BG13" s="230"/>
      <c r="BH13" s="232"/>
      <c r="BI13" s="241"/>
      <c r="BJ13" s="13"/>
      <c r="BK13" s="241"/>
      <c r="BL13" s="241"/>
      <c r="BM13" s="230"/>
      <c r="BN13" s="232"/>
      <c r="BO13" s="230"/>
      <c r="BP13" s="232"/>
      <c r="BQ13" s="13"/>
      <c r="BR13" s="13"/>
      <c r="BS13" s="13"/>
      <c r="BT13" s="230"/>
      <c r="BU13" s="232"/>
      <c r="BV13" s="241"/>
      <c r="BW13" s="241"/>
      <c r="BX13" s="13"/>
      <c r="BY13" s="241"/>
      <c r="BZ13" s="241"/>
      <c r="CA13" s="241"/>
      <c r="CB13" s="241"/>
      <c r="CC13" s="241"/>
      <c r="CD13" s="241"/>
      <c r="CE13" s="241"/>
      <c r="CF13" s="241"/>
      <c r="CG13" s="15"/>
      <c r="CH13" s="236"/>
      <c r="CI13" s="46"/>
      <c r="CJ13" s="238"/>
      <c r="CK13" s="247"/>
      <c r="CL13" s="248"/>
      <c r="CM13" s="62"/>
      <c r="CN13" s="238"/>
      <c r="CO13" s="238"/>
      <c r="CP13" s="238"/>
    </row>
    <row r="14" spans="1:94" ht="12.75" hidden="1" customHeight="1">
      <c r="A14" s="14"/>
      <c r="B14" s="15"/>
      <c r="C14" s="13"/>
      <c r="D14" s="241"/>
      <c r="E14" s="13"/>
      <c r="F14" s="232"/>
      <c r="G14" s="241"/>
      <c r="H14" s="241"/>
      <c r="I14" s="230"/>
      <c r="J14" s="232"/>
      <c r="K14" s="231"/>
      <c r="L14" s="232"/>
      <c r="M14" s="230"/>
      <c r="N14" s="232"/>
      <c r="O14" s="241"/>
      <c r="P14" s="13"/>
      <c r="Q14" s="34"/>
      <c r="R14" s="39"/>
      <c r="S14" s="40"/>
      <c r="T14" s="230"/>
      <c r="U14" s="231"/>
      <c r="V14" s="232"/>
      <c r="W14" s="230"/>
      <c r="X14" s="232"/>
      <c r="Y14" s="34"/>
      <c r="Z14" s="34"/>
      <c r="AA14" s="11"/>
      <c r="AB14" s="27"/>
      <c r="AC14" s="230"/>
      <c r="AD14" s="232"/>
      <c r="AE14" s="230"/>
      <c r="AF14" s="232"/>
      <c r="AG14" s="230"/>
      <c r="AH14" s="232"/>
      <c r="AI14" s="241"/>
      <c r="AJ14" s="230"/>
      <c r="AK14" s="232"/>
      <c r="AL14" s="241"/>
      <c r="AM14" s="230"/>
      <c r="AN14" s="232"/>
      <c r="AO14" s="241"/>
      <c r="AP14" s="230"/>
      <c r="AQ14" s="232"/>
      <c r="AR14" s="241"/>
      <c r="AS14" s="230"/>
      <c r="AT14" s="232"/>
      <c r="AU14" s="230"/>
      <c r="AV14" s="231"/>
      <c r="AW14" s="232"/>
      <c r="AX14" s="13"/>
      <c r="AY14" s="244"/>
      <c r="AZ14" s="241"/>
      <c r="BA14" s="13"/>
      <c r="BB14" s="47"/>
      <c r="BC14" s="241"/>
      <c r="BD14" s="39"/>
      <c r="BE14" s="52"/>
      <c r="BF14" s="40"/>
      <c r="BG14" s="230"/>
      <c r="BH14" s="232"/>
      <c r="BI14" s="241"/>
      <c r="BJ14" s="13"/>
      <c r="BK14" s="241"/>
      <c r="BL14" s="241"/>
      <c r="BM14" s="230"/>
      <c r="BN14" s="232"/>
      <c r="BO14" s="230"/>
      <c r="BP14" s="232"/>
      <c r="BQ14" s="13"/>
      <c r="BR14" s="13"/>
      <c r="BS14" s="13"/>
      <c r="BT14" s="230"/>
      <c r="BU14" s="232"/>
      <c r="BV14" s="241"/>
      <c r="BW14" s="241"/>
      <c r="BX14" s="13"/>
      <c r="BY14" s="241"/>
      <c r="BZ14" s="241"/>
      <c r="CA14" s="241"/>
      <c r="CB14" s="241"/>
      <c r="CC14" s="241"/>
      <c r="CD14" s="241"/>
      <c r="CE14" s="241"/>
      <c r="CF14" s="241"/>
      <c r="CG14" s="15"/>
      <c r="CH14" s="236"/>
      <c r="CI14" s="46"/>
      <c r="CJ14" s="238"/>
      <c r="CK14" s="247"/>
      <c r="CL14" s="248"/>
      <c r="CM14" s="62"/>
      <c r="CN14" s="238"/>
      <c r="CO14" s="238"/>
      <c r="CP14" s="238"/>
    </row>
    <row r="15" spans="1:94" ht="12.75" hidden="1" customHeight="1">
      <c r="A15" s="16"/>
      <c r="B15" s="17"/>
      <c r="C15" s="12">
        <v>14</v>
      </c>
      <c r="D15" s="242"/>
      <c r="E15" s="12"/>
      <c r="F15" s="232"/>
      <c r="G15" s="242"/>
      <c r="H15" s="242"/>
      <c r="I15" s="230"/>
      <c r="J15" s="232"/>
      <c r="K15" s="231"/>
      <c r="L15" s="232"/>
      <c r="M15" s="230"/>
      <c r="N15" s="232"/>
      <c r="O15" s="242"/>
      <c r="P15" s="12"/>
      <c r="Q15" s="34"/>
      <c r="R15" s="39"/>
      <c r="S15" s="40"/>
      <c r="T15" s="230"/>
      <c r="U15" s="231"/>
      <c r="V15" s="232"/>
      <c r="W15" s="230"/>
      <c r="X15" s="232"/>
      <c r="Y15" s="34"/>
      <c r="Z15" s="34"/>
      <c r="AA15" s="11"/>
      <c r="AB15" s="27"/>
      <c r="AC15" s="230"/>
      <c r="AD15" s="232"/>
      <c r="AE15" s="230"/>
      <c r="AF15" s="232"/>
      <c r="AG15" s="233"/>
      <c r="AH15" s="234"/>
      <c r="AI15" s="242"/>
      <c r="AJ15" s="230"/>
      <c r="AK15" s="232"/>
      <c r="AL15" s="242"/>
      <c r="AM15" s="230"/>
      <c r="AN15" s="232"/>
      <c r="AO15" s="242"/>
      <c r="AP15" s="230"/>
      <c r="AQ15" s="232"/>
      <c r="AR15" s="242"/>
      <c r="AS15" s="230"/>
      <c r="AT15" s="232"/>
      <c r="AU15" s="230"/>
      <c r="AV15" s="231"/>
      <c r="AW15" s="232"/>
      <c r="AX15" s="12"/>
      <c r="AY15" s="244"/>
      <c r="AZ15" s="242"/>
      <c r="BA15" s="12"/>
      <c r="BB15" s="47"/>
      <c r="BC15" s="242"/>
      <c r="BD15" s="39"/>
      <c r="BE15" s="52"/>
      <c r="BF15" s="40"/>
      <c r="BG15" s="230"/>
      <c r="BH15" s="232"/>
      <c r="BI15" s="242"/>
      <c r="BJ15" s="12"/>
      <c r="BK15" s="242"/>
      <c r="BL15" s="242"/>
      <c r="BM15" s="230"/>
      <c r="BN15" s="232"/>
      <c r="BO15" s="230"/>
      <c r="BP15" s="232"/>
      <c r="BQ15" s="12"/>
      <c r="BR15" s="12"/>
      <c r="BS15" s="12"/>
      <c r="BT15" s="230"/>
      <c r="BU15" s="232"/>
      <c r="BV15" s="242"/>
      <c r="BW15" s="242"/>
      <c r="BX15" s="12"/>
      <c r="BY15" s="242"/>
      <c r="BZ15" s="242"/>
      <c r="CA15" s="242"/>
      <c r="CB15" s="242"/>
      <c r="CC15" s="242"/>
      <c r="CD15" s="242"/>
      <c r="CE15" s="242"/>
      <c r="CF15" s="242"/>
      <c r="CG15" s="17"/>
      <c r="CH15" s="236"/>
      <c r="CI15" s="46"/>
      <c r="CJ15" s="235"/>
      <c r="CK15" s="247"/>
      <c r="CL15" s="248"/>
      <c r="CM15" s="61"/>
      <c r="CN15" s="235"/>
      <c r="CO15" s="235"/>
      <c r="CP15" s="235"/>
    </row>
    <row r="16" spans="1:94" ht="11.25" customHeight="1">
      <c r="A16" s="18">
        <v>1</v>
      </c>
      <c r="B16" s="15"/>
      <c r="C16" s="13"/>
      <c r="D16" s="13"/>
      <c r="E16" s="13"/>
      <c r="F16" s="19">
        <v>17</v>
      </c>
      <c r="G16" s="13"/>
      <c r="H16" s="13"/>
      <c r="I16" s="325"/>
      <c r="J16" s="326"/>
      <c r="K16" s="325"/>
      <c r="L16" s="326"/>
      <c r="M16" s="325"/>
      <c r="N16" s="326"/>
      <c r="O16" s="13"/>
      <c r="P16" s="13"/>
      <c r="Q16" s="306"/>
      <c r="R16" s="330"/>
      <c r="S16" s="307"/>
      <c r="T16" s="306"/>
      <c r="U16" s="330"/>
      <c r="V16" s="307"/>
      <c r="W16" s="306"/>
      <c r="X16" s="307"/>
      <c r="Y16" s="306"/>
      <c r="Z16" s="307"/>
      <c r="AA16" s="306"/>
      <c r="AB16" s="307"/>
      <c r="AC16" s="323"/>
      <c r="AD16" s="324"/>
      <c r="AE16" s="323"/>
      <c r="AF16" s="324"/>
      <c r="AG16" s="306"/>
      <c r="AH16" s="307"/>
      <c r="AI16" s="13"/>
      <c r="AJ16" s="325"/>
      <c r="AK16" s="326"/>
      <c r="AL16" s="42"/>
      <c r="AM16" s="325"/>
      <c r="AN16" s="326"/>
      <c r="AO16" s="13"/>
      <c r="AP16" s="327">
        <v>22</v>
      </c>
      <c r="AQ16" s="328"/>
      <c r="AR16" s="13"/>
      <c r="AS16" s="325"/>
      <c r="AT16" s="326"/>
      <c r="AU16" s="325"/>
      <c r="AV16" s="329"/>
      <c r="AW16" s="326"/>
      <c r="AX16" s="13"/>
      <c r="AY16" s="48"/>
      <c r="AZ16" s="48"/>
      <c r="BA16" s="306"/>
      <c r="BB16" s="307"/>
      <c r="BC16" s="48"/>
      <c r="BD16" s="306"/>
      <c r="BE16" s="330"/>
      <c r="BF16" s="307"/>
      <c r="BG16" s="304"/>
      <c r="BH16" s="305"/>
      <c r="BI16" s="48"/>
      <c r="BJ16" s="48"/>
      <c r="BK16" s="48"/>
      <c r="BL16" s="48"/>
      <c r="BM16" s="306"/>
      <c r="BN16" s="307"/>
      <c r="BO16" s="308"/>
      <c r="BP16" s="309"/>
      <c r="BQ16" s="310"/>
      <c r="BR16" s="311"/>
      <c r="BS16" s="312"/>
      <c r="BT16" s="313"/>
      <c r="BU16" s="314"/>
      <c r="BV16" s="56"/>
      <c r="BW16" s="56"/>
      <c r="BX16" s="56"/>
      <c r="BY16" s="56"/>
      <c r="BZ16" s="56"/>
      <c r="CA16" s="56"/>
      <c r="CB16" s="56"/>
      <c r="CC16" s="56"/>
      <c r="CD16" s="19">
        <v>1</v>
      </c>
      <c r="CE16" s="63">
        <v>39</v>
      </c>
      <c r="CF16" s="63">
        <f>CE16*36</f>
        <v>1404</v>
      </c>
      <c r="CG16" s="64">
        <v>2</v>
      </c>
      <c r="CH16" s="35"/>
      <c r="CI16" s="19"/>
      <c r="CJ16" s="35"/>
      <c r="CK16" s="315"/>
      <c r="CL16" s="316"/>
      <c r="CM16" s="35"/>
      <c r="CN16" s="35"/>
      <c r="CO16" s="35">
        <v>11</v>
      </c>
      <c r="CP16" s="35">
        <f>CE16+CG16+CI16+CJ16+CK16+CM16+CN16+CO16</f>
        <v>52</v>
      </c>
    </row>
    <row r="17" spans="1:95" s="9" customFormat="1" ht="9" customHeight="1">
      <c r="A17" s="20">
        <v>2</v>
      </c>
      <c r="B17" s="21"/>
      <c r="C17" s="21"/>
      <c r="D17" s="21"/>
      <c r="E17" s="21"/>
      <c r="F17" s="22">
        <v>17</v>
      </c>
      <c r="G17" s="21"/>
      <c r="H17" s="21"/>
      <c r="I17" s="317"/>
      <c r="J17" s="317"/>
      <c r="K17" s="315"/>
      <c r="L17" s="316"/>
      <c r="M17" s="317"/>
      <c r="N17" s="317"/>
      <c r="O17" s="21"/>
      <c r="P17" s="21"/>
      <c r="Q17" s="253"/>
      <c r="R17" s="276"/>
      <c r="S17" s="254"/>
      <c r="T17" s="253"/>
      <c r="U17" s="276"/>
      <c r="V17" s="254"/>
      <c r="W17" s="282"/>
      <c r="X17" s="282"/>
      <c r="Y17" s="282"/>
      <c r="Z17" s="282"/>
      <c r="AA17" s="318"/>
      <c r="AB17" s="319"/>
      <c r="AC17" s="299"/>
      <c r="AD17" s="299"/>
      <c r="AE17" s="280"/>
      <c r="AF17" s="280"/>
      <c r="AG17" s="253"/>
      <c r="AH17" s="254"/>
      <c r="AI17" s="23"/>
      <c r="AJ17" s="273"/>
      <c r="AK17" s="273"/>
      <c r="AL17" s="43"/>
      <c r="AM17" s="273"/>
      <c r="AN17" s="273"/>
      <c r="AO17" s="23"/>
      <c r="AP17" s="281">
        <v>13</v>
      </c>
      <c r="AQ17" s="281"/>
      <c r="AR17" s="23"/>
      <c r="AS17" s="281"/>
      <c r="AT17" s="281"/>
      <c r="AU17" s="273"/>
      <c r="AV17" s="273"/>
      <c r="AW17" s="273"/>
      <c r="AX17" s="23"/>
      <c r="AY17" s="49"/>
      <c r="AZ17" s="49"/>
      <c r="BA17" s="277" t="s">
        <v>114</v>
      </c>
      <c r="BB17" s="277"/>
      <c r="BC17" s="50" t="s">
        <v>114</v>
      </c>
      <c r="BD17" s="320" t="s">
        <v>114</v>
      </c>
      <c r="BE17" s="321"/>
      <c r="BF17" s="322"/>
      <c r="BG17" s="277" t="s">
        <v>114</v>
      </c>
      <c r="BH17" s="277"/>
      <c r="BI17" s="165" t="s">
        <v>115</v>
      </c>
      <c r="BJ17" s="53" t="s">
        <v>115</v>
      </c>
      <c r="BK17" s="53" t="s">
        <v>115</v>
      </c>
      <c r="BL17" s="53" t="s">
        <v>115</v>
      </c>
      <c r="BM17" s="268" t="s">
        <v>115</v>
      </c>
      <c r="BN17" s="270"/>
      <c r="BO17" s="290"/>
      <c r="BP17" s="291"/>
      <c r="BQ17" s="271"/>
      <c r="BR17" s="292"/>
      <c r="BS17" s="272"/>
      <c r="BT17" s="278"/>
      <c r="BU17" s="279"/>
      <c r="BV17" s="41"/>
      <c r="BW17" s="41"/>
      <c r="BX17" s="41"/>
      <c r="BY17" s="41"/>
      <c r="BZ17" s="41"/>
      <c r="CA17" s="41"/>
      <c r="CB17" s="41"/>
      <c r="CC17" s="41"/>
      <c r="CD17" s="35">
        <v>2</v>
      </c>
      <c r="CE17" s="65">
        <v>30</v>
      </c>
      <c r="CF17" s="63">
        <f>CE17*36</f>
        <v>1080</v>
      </c>
      <c r="CG17" s="66">
        <v>2</v>
      </c>
      <c r="CH17" s="66"/>
      <c r="CI17" s="67">
        <v>4</v>
      </c>
      <c r="CJ17" s="68">
        <v>5</v>
      </c>
      <c r="CK17" s="255"/>
      <c r="CL17" s="256"/>
      <c r="CM17" s="68"/>
      <c r="CN17" s="68"/>
      <c r="CO17" s="68">
        <v>11</v>
      </c>
      <c r="CP17" s="35">
        <f>CE17+CG17+CI17+CJ17+CK17+CM17+CN17+CO17</f>
        <v>52</v>
      </c>
    </row>
    <row r="18" spans="1:95" s="9" customFormat="1" ht="9" customHeight="1">
      <c r="A18" s="18">
        <v>3</v>
      </c>
      <c r="B18" s="23"/>
      <c r="C18" s="23"/>
      <c r="D18" s="23"/>
      <c r="E18" s="23"/>
      <c r="F18" s="24">
        <v>17</v>
      </c>
      <c r="G18" s="23"/>
      <c r="H18" s="21"/>
      <c r="I18" s="273"/>
      <c r="J18" s="273"/>
      <c r="K18" s="274"/>
      <c r="L18" s="275"/>
      <c r="M18" s="273"/>
      <c r="N18" s="273"/>
      <c r="O18" s="36"/>
      <c r="P18" s="36"/>
      <c r="Q18" s="293"/>
      <c r="R18" s="294"/>
      <c r="S18" s="295"/>
      <c r="T18" s="293"/>
      <c r="U18" s="294"/>
      <c r="V18" s="295"/>
      <c r="W18" s="296"/>
      <c r="X18" s="296"/>
      <c r="Y18" s="296"/>
      <c r="Z18" s="296"/>
      <c r="AA18" s="297"/>
      <c r="AB18" s="298"/>
      <c r="AC18" s="299"/>
      <c r="AD18" s="299"/>
      <c r="AE18" s="280"/>
      <c r="AF18" s="280"/>
      <c r="AG18" s="253"/>
      <c r="AH18" s="254"/>
      <c r="AI18" s="23"/>
      <c r="AJ18" s="273"/>
      <c r="AK18" s="273"/>
      <c r="AL18" s="43"/>
      <c r="AM18" s="300"/>
      <c r="AN18" s="300"/>
      <c r="AO18" s="23"/>
      <c r="AP18" s="281">
        <v>20</v>
      </c>
      <c r="AQ18" s="281"/>
      <c r="AR18" s="23"/>
      <c r="AS18" s="281"/>
      <c r="AT18" s="281"/>
      <c r="AU18" s="253"/>
      <c r="AV18" s="276"/>
      <c r="AW18" s="254"/>
      <c r="AX18" s="49"/>
      <c r="AY18" s="49"/>
      <c r="AZ18" s="49"/>
      <c r="BA18" s="282"/>
      <c r="BB18" s="282"/>
      <c r="BC18" s="51"/>
      <c r="BD18" s="301"/>
      <c r="BE18" s="302"/>
      <c r="BF18" s="303"/>
      <c r="BG18" s="253"/>
      <c r="BH18" s="254"/>
      <c r="BI18" s="49"/>
      <c r="BJ18" s="49"/>
      <c r="BK18" s="49"/>
      <c r="BL18" s="54" t="s">
        <v>114</v>
      </c>
      <c r="BM18" s="250" t="s">
        <v>115</v>
      </c>
      <c r="BN18" s="250"/>
      <c r="BO18" s="267" t="s">
        <v>115</v>
      </c>
      <c r="BP18" s="267"/>
      <c r="BQ18" s="268" t="s">
        <v>115</v>
      </c>
      <c r="BR18" s="269"/>
      <c r="BS18" s="270"/>
      <c r="BT18" s="271"/>
      <c r="BU18" s="272"/>
      <c r="BV18" s="41"/>
      <c r="BW18" s="41"/>
      <c r="BX18" s="41"/>
      <c r="BY18" s="41"/>
      <c r="BZ18" s="41"/>
      <c r="CA18" s="41"/>
      <c r="CB18" s="41"/>
      <c r="CC18" s="41"/>
      <c r="CD18" s="19">
        <v>3</v>
      </c>
      <c r="CE18" s="65">
        <v>33</v>
      </c>
      <c r="CF18" s="63">
        <f>CE18*36</f>
        <v>1188</v>
      </c>
      <c r="CG18" s="66">
        <v>1</v>
      </c>
      <c r="CH18" s="66"/>
      <c r="CI18" s="67">
        <v>2</v>
      </c>
      <c r="CJ18" s="68">
        <v>6</v>
      </c>
      <c r="CK18" s="255"/>
      <c r="CL18" s="256"/>
      <c r="CM18" s="68"/>
      <c r="CN18" s="68"/>
      <c r="CO18" s="68">
        <v>10</v>
      </c>
      <c r="CP18" s="35">
        <f>CE18+CG18+CI18+CJ18+CK18+CM18+CN18+CO18</f>
        <v>52</v>
      </c>
    </row>
    <row r="19" spans="1:95" ht="9.6" customHeight="1">
      <c r="A19" s="20">
        <v>4</v>
      </c>
      <c r="B19" s="25"/>
      <c r="C19" s="25"/>
      <c r="D19" s="25"/>
      <c r="E19" s="25"/>
      <c r="F19" s="24">
        <v>13</v>
      </c>
      <c r="G19" s="25"/>
      <c r="H19" s="26"/>
      <c r="I19" s="273"/>
      <c r="J19" s="273"/>
      <c r="K19" s="274"/>
      <c r="L19" s="275"/>
      <c r="M19" s="274"/>
      <c r="N19" s="275"/>
      <c r="O19" s="26"/>
      <c r="P19" s="26"/>
      <c r="Q19" s="253"/>
      <c r="R19" s="276"/>
      <c r="S19" s="254"/>
      <c r="T19" s="268" t="s">
        <v>114</v>
      </c>
      <c r="U19" s="269"/>
      <c r="V19" s="270"/>
      <c r="W19" s="268" t="s">
        <v>278</v>
      </c>
      <c r="X19" s="270"/>
      <c r="Y19" s="277" t="s">
        <v>278</v>
      </c>
      <c r="Z19" s="277"/>
      <c r="AA19" s="277" t="s">
        <v>278</v>
      </c>
      <c r="AB19" s="277"/>
      <c r="AC19" s="278"/>
      <c r="AD19" s="279"/>
      <c r="AE19" s="280"/>
      <c r="AF19" s="280"/>
      <c r="AG19" s="253"/>
      <c r="AH19" s="254"/>
      <c r="AI19" s="25"/>
      <c r="AJ19" s="281">
        <v>9</v>
      </c>
      <c r="AK19" s="281"/>
      <c r="AL19" s="44"/>
      <c r="AM19" s="282"/>
      <c r="AN19" s="282"/>
      <c r="AO19" s="26"/>
      <c r="AP19" s="253"/>
      <c r="AQ19" s="254"/>
      <c r="AR19" s="26"/>
      <c r="AS19" s="283"/>
      <c r="AT19" s="283"/>
      <c r="AU19" s="284" t="s">
        <v>115</v>
      </c>
      <c r="AV19" s="285"/>
      <c r="AW19" s="286"/>
      <c r="AX19" s="95" t="s">
        <v>115</v>
      </c>
      <c r="AY19" s="45" t="s">
        <v>115</v>
      </c>
      <c r="AZ19" s="45" t="s">
        <v>115</v>
      </c>
      <c r="BA19" s="284" t="s">
        <v>115</v>
      </c>
      <c r="BB19" s="286"/>
      <c r="BC19" s="45" t="s">
        <v>115</v>
      </c>
      <c r="BD19" s="287" t="s">
        <v>115</v>
      </c>
      <c r="BE19" s="288"/>
      <c r="BF19" s="289"/>
      <c r="BG19" s="250" t="s">
        <v>115</v>
      </c>
      <c r="BH19" s="250"/>
      <c r="BI19" s="152"/>
      <c r="BJ19" s="55"/>
      <c r="BK19" s="55"/>
      <c r="BL19" s="55"/>
      <c r="BM19" s="251"/>
      <c r="BN19" s="251"/>
      <c r="BO19" s="252"/>
      <c r="BP19" s="252"/>
      <c r="BQ19" s="252"/>
      <c r="BR19" s="252"/>
      <c r="BS19" s="252"/>
      <c r="BT19" s="253"/>
      <c r="BU19" s="254"/>
      <c r="BV19" s="26"/>
      <c r="BW19" s="26"/>
      <c r="BX19" s="26"/>
      <c r="BY19" s="26"/>
      <c r="BZ19" s="26"/>
      <c r="CA19" s="26"/>
      <c r="CB19" s="26"/>
      <c r="CC19" s="26"/>
      <c r="CD19" s="35">
        <v>4</v>
      </c>
      <c r="CE19" s="65">
        <v>26</v>
      </c>
      <c r="CF19" s="63">
        <f>CE19*36</f>
        <v>936</v>
      </c>
      <c r="CG19" s="68">
        <v>1</v>
      </c>
      <c r="CH19" s="66"/>
      <c r="CI19" s="68"/>
      <c r="CJ19" s="68">
        <v>8</v>
      </c>
      <c r="CK19" s="255"/>
      <c r="CL19" s="256"/>
      <c r="CM19" s="68">
        <v>2</v>
      </c>
      <c r="CN19" s="68">
        <v>4</v>
      </c>
      <c r="CO19" s="68">
        <v>2</v>
      </c>
      <c r="CP19" s="35">
        <f>CE19+CG19+CI19+CJ19+CK19+CM19+CN19+CO19</f>
        <v>43</v>
      </c>
    </row>
    <row r="20" spans="1:95" hidden="1">
      <c r="A20" s="27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7"/>
      <c r="CE20" s="27"/>
      <c r="CF20" s="19">
        <f>CE20*36</f>
        <v>0</v>
      </c>
      <c r="CG20" s="27"/>
      <c r="CH20" s="27"/>
      <c r="CI20" s="69"/>
      <c r="CJ20" s="69"/>
      <c r="CK20" s="69"/>
      <c r="CL20" s="69"/>
      <c r="CM20" s="69"/>
      <c r="CN20" s="69"/>
      <c r="CO20" s="69"/>
      <c r="CP20" s="69"/>
    </row>
    <row r="21" spans="1:95" ht="4.1500000000000004" customHeight="1">
      <c r="A21" s="27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 t="s">
        <v>116</v>
      </c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7"/>
      <c r="CE21" s="27"/>
      <c r="CF21" s="27"/>
      <c r="CG21" s="27"/>
      <c r="CH21" s="27"/>
      <c r="CI21" s="69"/>
      <c r="CJ21" s="69"/>
      <c r="CK21" s="69"/>
      <c r="CL21" s="69"/>
      <c r="CM21" s="69"/>
      <c r="CN21" s="69"/>
      <c r="CO21" s="69"/>
      <c r="CP21" s="69"/>
    </row>
    <row r="22" spans="1:95" ht="9" customHeight="1">
      <c r="A22" s="27"/>
      <c r="B22" s="27"/>
      <c r="C22" s="28"/>
      <c r="D22" s="28" t="s">
        <v>117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7"/>
      <c r="CE22" s="70">
        <f>SUM(CE16:CE19)</f>
        <v>128</v>
      </c>
      <c r="CF22" s="70">
        <f>SUM(CF16:CF19)</f>
        <v>4608</v>
      </c>
      <c r="CG22" s="70">
        <f>SUM(CG16:CG19)</f>
        <v>6</v>
      </c>
      <c r="CH22" s="70">
        <f>SUM(CH17:CH19)</f>
        <v>0</v>
      </c>
      <c r="CI22" s="69">
        <f>SUM(CI17:CI19)</f>
        <v>6</v>
      </c>
      <c r="CJ22" s="69">
        <f>SUM(CJ17:CJ19)</f>
        <v>19</v>
      </c>
      <c r="CK22" s="70">
        <f>SUM(CK17:CK19)</f>
        <v>0</v>
      </c>
      <c r="CL22" s="70"/>
      <c r="CM22" s="70">
        <f>SUM(CM17:CM19)</f>
        <v>2</v>
      </c>
      <c r="CN22" s="70">
        <f>SUM(CN17:CN19)</f>
        <v>4</v>
      </c>
      <c r="CO22" s="70">
        <f>SUM(CO16:CO19)</f>
        <v>34</v>
      </c>
      <c r="CP22" s="70">
        <f>SUM(CP16:CP19)</f>
        <v>199</v>
      </c>
      <c r="CQ22" s="8"/>
    </row>
    <row r="23" spans="1:95" ht="9" customHeight="1">
      <c r="A23" s="29"/>
      <c r="B23" s="30" t="s">
        <v>118</v>
      </c>
      <c r="C23" s="28"/>
      <c r="D23" s="28"/>
      <c r="E23" s="27"/>
      <c r="F23" s="27"/>
      <c r="G23" s="28"/>
      <c r="H23" s="28"/>
      <c r="I23" s="28"/>
      <c r="J23" s="28"/>
      <c r="K23" s="28"/>
      <c r="L23" s="28"/>
      <c r="M23" s="28"/>
      <c r="N23" s="28"/>
      <c r="O23" s="37"/>
      <c r="P23" s="30" t="s">
        <v>119</v>
      </c>
      <c r="Q23" s="30"/>
      <c r="R23" s="30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7"/>
      <c r="AD23" s="27"/>
      <c r="AE23" s="27"/>
      <c r="AF23" s="27"/>
      <c r="AG23" s="27"/>
      <c r="AH23" s="28"/>
      <c r="AI23" s="28"/>
      <c r="AJ23" s="28"/>
      <c r="AK23" s="28"/>
      <c r="AL23" s="27"/>
      <c r="AM23" s="153"/>
      <c r="AN23" s="154"/>
      <c r="AO23" s="30"/>
      <c r="AP23" s="30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7"/>
      <c r="BC23" s="27"/>
      <c r="BD23" s="257"/>
      <c r="BE23" s="258"/>
      <c r="BF23" s="259"/>
      <c r="BG23" s="30" t="s">
        <v>120</v>
      </c>
      <c r="BH23" s="30"/>
      <c r="BI23" s="27"/>
      <c r="BJ23" s="28"/>
      <c r="BK23" s="28"/>
      <c r="BL23" s="27"/>
      <c r="BM23" s="27"/>
      <c r="BN23" s="27"/>
      <c r="BO23" s="28"/>
      <c r="BP23" s="28"/>
      <c r="BQ23" s="28"/>
      <c r="BR23" s="28"/>
      <c r="BS23" s="28"/>
      <c r="BT23" s="28"/>
      <c r="BU23" s="28"/>
      <c r="BV23" s="27"/>
      <c r="BW23" s="27"/>
      <c r="BX23" s="28"/>
      <c r="BY23" s="28"/>
      <c r="BZ23" s="57"/>
      <c r="CA23" s="30" t="s">
        <v>121</v>
      </c>
      <c r="CB23" s="28"/>
      <c r="CC23" s="28"/>
      <c r="CD23" s="27"/>
      <c r="CE23" s="27"/>
      <c r="CF23" s="27"/>
      <c r="CG23" s="27"/>
      <c r="CH23" s="27"/>
      <c r="CI23" s="27"/>
      <c r="CJ23" s="27"/>
      <c r="CK23" s="27"/>
      <c r="CL23" s="27"/>
      <c r="CM23" s="72"/>
      <c r="CN23" s="30" t="s">
        <v>122</v>
      </c>
      <c r="CO23" s="27"/>
      <c r="CP23" s="27"/>
    </row>
    <row r="24" spans="1:95" ht="4.5" customHeight="1">
      <c r="A24" s="27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</row>
    <row r="25" spans="1:95" ht="9" customHeight="1">
      <c r="A25" s="31"/>
      <c r="B25" s="30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38" t="s">
        <v>123</v>
      </c>
      <c r="P25" s="30" t="s">
        <v>124</v>
      </c>
      <c r="Q25" s="30"/>
      <c r="R25" s="30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60" t="s">
        <v>115</v>
      </c>
      <c r="BE25" s="261"/>
      <c r="BF25" s="262"/>
      <c r="BG25" s="30" t="s">
        <v>125</v>
      </c>
      <c r="BH25" s="30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58"/>
      <c r="CA25" s="59"/>
      <c r="CB25" s="60"/>
      <c r="CC25" s="60"/>
      <c r="CD25" s="27"/>
      <c r="CE25" s="27"/>
      <c r="CF25" s="71"/>
      <c r="CG25" s="30"/>
      <c r="CH25" s="27"/>
      <c r="CI25" s="27"/>
      <c r="CJ25" s="27"/>
      <c r="CK25" s="27"/>
      <c r="CL25" s="27"/>
      <c r="CM25" s="27"/>
      <c r="CN25" s="27"/>
      <c r="CO25" s="27"/>
      <c r="CP25" s="27"/>
    </row>
    <row r="26" spans="1:95" ht="12" customHeight="1">
      <c r="H26" s="32"/>
      <c r="I26" s="32"/>
      <c r="BV26" s="8"/>
      <c r="BW26" s="8"/>
    </row>
  </sheetData>
  <mergeCells count="177">
    <mergeCell ref="I16:J16"/>
    <mergeCell ref="K16:L16"/>
    <mergeCell ref="M16:N16"/>
    <mergeCell ref="Q16:S16"/>
    <mergeCell ref="T16:V16"/>
    <mergeCell ref="W16:X16"/>
    <mergeCell ref="Y16:Z16"/>
    <mergeCell ref="AA16:AB16"/>
    <mergeCell ref="AC16:AD16"/>
    <mergeCell ref="AE16:AF16"/>
    <mergeCell ref="AG16:AH16"/>
    <mergeCell ref="AJ16:AK16"/>
    <mergeCell ref="AM16:AN16"/>
    <mergeCell ref="AP16:AQ16"/>
    <mergeCell ref="AS16:AT16"/>
    <mergeCell ref="AU16:AW16"/>
    <mergeCell ref="BA16:BB16"/>
    <mergeCell ref="BD16:BF16"/>
    <mergeCell ref="BG16:BH16"/>
    <mergeCell ref="BM16:BN16"/>
    <mergeCell ref="BO16:BP16"/>
    <mergeCell ref="BQ16:BS16"/>
    <mergeCell ref="BT16:BU16"/>
    <mergeCell ref="CK16:CL16"/>
    <mergeCell ref="I17:J17"/>
    <mergeCell ref="K17:L17"/>
    <mergeCell ref="M17:N17"/>
    <mergeCell ref="Q17:S17"/>
    <mergeCell ref="T17:V17"/>
    <mergeCell ref="W17:X17"/>
    <mergeCell ref="Y17:Z17"/>
    <mergeCell ref="AA17:AB17"/>
    <mergeCell ref="AC17:AD17"/>
    <mergeCell ref="AE17:AF17"/>
    <mergeCell ref="AG17:AH17"/>
    <mergeCell ref="AJ17:AK17"/>
    <mergeCell ref="AM17:AN17"/>
    <mergeCell ref="AP17:AQ17"/>
    <mergeCell ref="AS17:AT17"/>
    <mergeCell ref="AU17:AW17"/>
    <mergeCell ref="BA17:BB17"/>
    <mergeCell ref="BD17:BF17"/>
    <mergeCell ref="BG17:BH17"/>
    <mergeCell ref="BM17:BN17"/>
    <mergeCell ref="BO17:BP17"/>
    <mergeCell ref="BQ17:BS17"/>
    <mergeCell ref="BT17:BU17"/>
    <mergeCell ref="CK17:CL17"/>
    <mergeCell ref="I18:J18"/>
    <mergeCell ref="K18:L18"/>
    <mergeCell ref="M18:N18"/>
    <mergeCell ref="Q18:S18"/>
    <mergeCell ref="T18:V18"/>
    <mergeCell ref="W18:X18"/>
    <mergeCell ref="Y18:Z18"/>
    <mergeCell ref="AA18:AB18"/>
    <mergeCell ref="AC18:AD18"/>
    <mergeCell ref="AE18:AF18"/>
    <mergeCell ref="AG18:AH18"/>
    <mergeCell ref="AJ18:AK18"/>
    <mergeCell ref="AM18:AN18"/>
    <mergeCell ref="AP18:AQ18"/>
    <mergeCell ref="AS18:AT18"/>
    <mergeCell ref="AU18:AW18"/>
    <mergeCell ref="BA18:BB18"/>
    <mergeCell ref="BD18:BF18"/>
    <mergeCell ref="BG18:BH18"/>
    <mergeCell ref="BM18:BN18"/>
    <mergeCell ref="BO18:BP18"/>
    <mergeCell ref="BQ18:BS18"/>
    <mergeCell ref="BT18:BU18"/>
    <mergeCell ref="CK18:CL18"/>
    <mergeCell ref="I19:J19"/>
    <mergeCell ref="K19:L19"/>
    <mergeCell ref="M19:N19"/>
    <mergeCell ref="Q19:S19"/>
    <mergeCell ref="T19:V19"/>
    <mergeCell ref="W19:X19"/>
    <mergeCell ref="Y19:Z19"/>
    <mergeCell ref="AA19:AB19"/>
    <mergeCell ref="AC19:AD19"/>
    <mergeCell ref="AE19:AF19"/>
    <mergeCell ref="AG19:AH19"/>
    <mergeCell ref="AJ19:AK19"/>
    <mergeCell ref="AM19:AN19"/>
    <mergeCell ref="AP19:AQ19"/>
    <mergeCell ref="AS19:AT19"/>
    <mergeCell ref="AU19:AW19"/>
    <mergeCell ref="BA19:BB19"/>
    <mergeCell ref="BD19:BF19"/>
    <mergeCell ref="BG19:BH19"/>
    <mergeCell ref="BM19:BN19"/>
    <mergeCell ref="BO19:BP19"/>
    <mergeCell ref="BQ19:BS19"/>
    <mergeCell ref="BT19:BU19"/>
    <mergeCell ref="CK19:CL19"/>
    <mergeCell ref="BD23:BF23"/>
    <mergeCell ref="BD25:BF25"/>
    <mergeCell ref="A6:A9"/>
    <mergeCell ref="B8:B9"/>
    <mergeCell ref="C8:C9"/>
    <mergeCell ref="D8:D15"/>
    <mergeCell ref="E8:E9"/>
    <mergeCell ref="F6:F15"/>
    <mergeCell ref="G8:G15"/>
    <mergeCell ref="H8:H15"/>
    <mergeCell ref="O8:O15"/>
    <mergeCell ref="P8:P9"/>
    <mergeCell ref="AI8:AI15"/>
    <mergeCell ref="AL8:AL15"/>
    <mergeCell ref="AO8:AO15"/>
    <mergeCell ref="AR8:AR15"/>
    <mergeCell ref="AX8:AX9"/>
    <mergeCell ref="AY6:AY15"/>
    <mergeCell ref="CM6:CM9"/>
    <mergeCell ref="CN6:CN15"/>
    <mergeCell ref="CO6:CO15"/>
    <mergeCell ref="CP6:CP15"/>
    <mergeCell ref="Y8:Z9"/>
    <mergeCell ref="AA8:AB9"/>
    <mergeCell ref="BA8:BB9"/>
    <mergeCell ref="BO8:BP15"/>
    <mergeCell ref="CK8:CL15"/>
    <mergeCell ref="BT6:BU15"/>
    <mergeCell ref="BQ8:BS9"/>
    <mergeCell ref="BV6:BX7"/>
    <mergeCell ref="BY6:BY15"/>
    <mergeCell ref="BZ8:BZ15"/>
    <mergeCell ref="CA8:CA15"/>
    <mergeCell ref="CB8:CB15"/>
    <mergeCell ref="CC8:CC15"/>
    <mergeCell ref="CD6:CD15"/>
    <mergeCell ref="CE8:CE15"/>
    <mergeCell ref="CF8:CF15"/>
    <mergeCell ref="CG6:CG9"/>
    <mergeCell ref="AZ8:AZ15"/>
    <mergeCell ref="BC8:BC15"/>
    <mergeCell ref="BI8:BI15"/>
    <mergeCell ref="AJ6:AK15"/>
    <mergeCell ref="AP6:AQ15"/>
    <mergeCell ref="T8:V15"/>
    <mergeCell ref="AU8:AW15"/>
    <mergeCell ref="K6:L15"/>
    <mergeCell ref="AC6:AD15"/>
    <mergeCell ref="CH8:CH15"/>
    <mergeCell ref="CI8:CI9"/>
    <mergeCell ref="CJ8:CJ15"/>
    <mergeCell ref="BJ8:BJ9"/>
    <mergeCell ref="BK8:BK15"/>
    <mergeCell ref="BL8:BL15"/>
    <mergeCell ref="BV8:BV15"/>
    <mergeCell ref="BW8:BW15"/>
    <mergeCell ref="BX8:BX9"/>
    <mergeCell ref="B6:E7"/>
    <mergeCell ref="AL6:AO7"/>
    <mergeCell ref="BZ6:CC7"/>
    <mergeCell ref="AE6:AI7"/>
    <mergeCell ref="CH6:CL7"/>
    <mergeCell ref="M6:S7"/>
    <mergeCell ref="Q8:S9"/>
    <mergeCell ref="T6:AB7"/>
    <mergeCell ref="CE6:CF7"/>
    <mergeCell ref="AZ6:BC7"/>
    <mergeCell ref="BD6:BF9"/>
    <mergeCell ref="BG6:BK7"/>
    <mergeCell ref="BL6:BS7"/>
    <mergeCell ref="AR6:AX7"/>
    <mergeCell ref="G6:J7"/>
    <mergeCell ref="I8:J15"/>
    <mergeCell ref="M8:N15"/>
    <mergeCell ref="W8:X15"/>
    <mergeCell ref="AE8:AF15"/>
    <mergeCell ref="AG8:AH15"/>
    <mergeCell ref="AM8:AN15"/>
    <mergeCell ref="AS8:AT15"/>
    <mergeCell ref="BG8:BH15"/>
    <mergeCell ref="BM8:BN15"/>
  </mergeCells>
  <printOptions horizontalCentered="1"/>
  <pageMargins left="0.196850393700787" right="0.27559055118110198" top="0.27559055118110198" bottom="0.39370078740157499" header="0" footer="0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Кабинеты</vt:lpstr>
      <vt:lpstr>план (2)</vt:lpstr>
      <vt:lpstr>титульный лист </vt:lpstr>
      <vt:lpstr>сводный план</vt:lpstr>
      <vt:lpstr>сводный план (в часах)</vt:lpstr>
      <vt:lpstr>График </vt:lpstr>
      <vt:lpstr>'График '!Область_печати</vt:lpstr>
      <vt:lpstr>Кабинеты!Область_печати</vt:lpstr>
      <vt:lpstr>'план (2)'!Область_печати</vt:lpstr>
      <vt:lpstr>'сводный план'!Область_печати</vt:lpstr>
      <vt:lpstr>'сводный план (в часах)'!Область_печати</vt:lpstr>
    </vt:vector>
  </TitlesOfParts>
  <Company>ЧГТК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204</dc:creator>
  <cp:lastModifiedBy>Оксана Викторовна Папанова</cp:lastModifiedBy>
  <cp:lastPrinted>2024-01-15T23:23:47Z</cp:lastPrinted>
  <dcterms:created xsi:type="dcterms:W3CDTF">2011-11-24T01:01:00Z</dcterms:created>
  <dcterms:modified xsi:type="dcterms:W3CDTF">2024-08-29T05:10:06Z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C3EBEF78929E440A8733B7E3AE0BBC97</vt:lpwstr>
  </property>
</Properties>
</file>