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M:\Программы_2024\09.02.07 Информационные системы и программирование\Разработчик веб и мультимедийных технологий\"/>
    </mc:Choice>
  </mc:AlternateContent>
  <xr:revisionPtr revIDLastSave="0" documentId="13_ncr:1_{6BA4B012-0096-4C5A-A7A8-263D76B975AF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титульный лист " sheetId="9" r:id="rId1"/>
    <sheet name="График " sheetId="6" r:id="rId2"/>
    <sheet name="сводный план" sheetId="2" r:id="rId3"/>
    <sheet name="сводный план (в часах)" sheetId="15" r:id="rId4"/>
    <sheet name="Кабинеты" sheetId="4" r:id="rId5"/>
    <sheet name=" план вариатив " sheetId="16" r:id="rId6"/>
  </sheets>
  <definedNames>
    <definedName name="_xlnm.Print_Area" localSheetId="5">' план вариатив '!$A$1:$AJ$90</definedName>
    <definedName name="_xlnm.Print_Area" localSheetId="1">'График '!$A$1:$CP$57</definedName>
    <definedName name="_xlnm.Print_Area" localSheetId="4">Кабинеты!$A$1:$C$50</definedName>
    <definedName name="_xlnm.Print_Area" localSheetId="2">'сводный план'!$A$1:$I$11</definedName>
    <definedName name="_xlnm.Print_Area" localSheetId="3">'сводный план (в часах)'!$A$1:$I$12</definedName>
  </definedNames>
  <calcPr calcId="191029"/>
</workbook>
</file>

<file path=xl/calcChain.xml><?xml version="1.0" encoding="utf-8"?>
<calcChain xmlns="http://schemas.openxmlformats.org/spreadsheetml/2006/main">
  <c r="G66" i="16" l="1"/>
  <c r="G24" i="16" l="1"/>
  <c r="G23" i="16"/>
  <c r="V11" i="16"/>
  <c r="G12" i="16"/>
  <c r="G18" i="16"/>
  <c r="AG81" i="16" l="1"/>
  <c r="AE81" i="16"/>
  <c r="AC81" i="16"/>
  <c r="AA81" i="16"/>
  <c r="Y81" i="16"/>
  <c r="X81" i="16"/>
  <c r="W81" i="16"/>
  <c r="V81" i="16"/>
  <c r="U81" i="16"/>
  <c r="AG80" i="16"/>
  <c r="AE80" i="16"/>
  <c r="AC80" i="16"/>
  <c r="AA80" i="16"/>
  <c r="Y80" i="16"/>
  <c r="X80" i="16"/>
  <c r="W80" i="16"/>
  <c r="V80" i="16"/>
  <c r="U80" i="16"/>
  <c r="AG78" i="16"/>
  <c r="AE78" i="16"/>
  <c r="AC78" i="16"/>
  <c r="AA78" i="16"/>
  <c r="Y78" i="16"/>
  <c r="X78" i="16"/>
  <c r="V78" i="16"/>
  <c r="U78" i="16"/>
  <c r="R75" i="16"/>
  <c r="G72" i="16"/>
  <c r="R72" i="16" s="1"/>
  <c r="S71" i="16"/>
  <c r="G71" i="16"/>
  <c r="R71" i="16" s="1"/>
  <c r="S70" i="16"/>
  <c r="G70" i="16"/>
  <c r="R70" i="16" s="1"/>
  <c r="R69" i="16"/>
  <c r="G69" i="16"/>
  <c r="I69" i="16" s="1"/>
  <c r="I66" i="16" s="1"/>
  <c r="S68" i="16"/>
  <c r="G68" i="16"/>
  <c r="R68" i="16" s="1"/>
  <c r="S67" i="16"/>
  <c r="G67" i="16"/>
  <c r="R67" i="16" s="1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Q66" i="16"/>
  <c r="P66" i="16"/>
  <c r="O66" i="16"/>
  <c r="N66" i="16"/>
  <c r="M66" i="16"/>
  <c r="L66" i="16"/>
  <c r="K66" i="16"/>
  <c r="J66" i="16"/>
  <c r="H66" i="16"/>
  <c r="S65" i="16"/>
  <c r="G65" i="16"/>
  <c r="R65" i="16" s="1"/>
  <c r="S64" i="16"/>
  <c r="G64" i="16"/>
  <c r="R64" i="16" s="1"/>
  <c r="S63" i="16"/>
  <c r="R63" i="16"/>
  <c r="I63" i="16"/>
  <c r="G63" i="16"/>
  <c r="S62" i="16"/>
  <c r="R62" i="16"/>
  <c r="G62" i="16"/>
  <c r="S61" i="16"/>
  <c r="G61" i="16"/>
  <c r="AH60" i="16"/>
  <c r="AH51" i="16" s="1"/>
  <c r="AG60" i="16"/>
  <c r="AG51" i="16" s="1"/>
  <c r="AF60" i="16"/>
  <c r="AF51" i="16" s="1"/>
  <c r="AE60" i="16"/>
  <c r="AE51" i="16" s="1"/>
  <c r="AD60" i="16"/>
  <c r="AC60" i="16"/>
  <c r="AB60" i="16"/>
  <c r="AA60" i="16"/>
  <c r="Z60" i="16"/>
  <c r="Y60" i="16"/>
  <c r="X60" i="16"/>
  <c r="W60" i="16"/>
  <c r="V60" i="16"/>
  <c r="V51" i="16" s="1"/>
  <c r="U60" i="16"/>
  <c r="U51" i="16" s="1"/>
  <c r="T60" i="16"/>
  <c r="T51" i="16" s="1"/>
  <c r="S60" i="16"/>
  <c r="Q60" i="16"/>
  <c r="P60" i="16"/>
  <c r="O60" i="16"/>
  <c r="N60" i="16"/>
  <c r="M60" i="16"/>
  <c r="L60" i="16"/>
  <c r="K60" i="16"/>
  <c r="J60" i="16"/>
  <c r="I60" i="16"/>
  <c r="G60" i="16"/>
  <c r="R59" i="16"/>
  <c r="G59" i="16"/>
  <c r="S58" i="16"/>
  <c r="R58" i="16"/>
  <c r="G58" i="16"/>
  <c r="S57" i="16"/>
  <c r="G57" i="16"/>
  <c r="R57" i="16" s="1"/>
  <c r="G55" i="16"/>
  <c r="S54" i="16"/>
  <c r="G54" i="16"/>
  <c r="R54" i="16" s="1"/>
  <c r="S53" i="16"/>
  <c r="S52" i="16" s="1"/>
  <c r="G53" i="16"/>
  <c r="AH52" i="16"/>
  <c r="AG52" i="16"/>
  <c r="AF52" i="16"/>
  <c r="AE52" i="16"/>
  <c r="AD52" i="16"/>
  <c r="AC52" i="16"/>
  <c r="AB52" i="16"/>
  <c r="AB51" i="16" s="1"/>
  <c r="AA52" i="16"/>
  <c r="AA51" i="16" s="1"/>
  <c r="Z52" i="16"/>
  <c r="Y52" i="16"/>
  <c r="Y51" i="16" s="1"/>
  <c r="X52" i="16"/>
  <c r="X51" i="16" s="1"/>
  <c r="W52" i="16"/>
  <c r="W51" i="16" s="1"/>
  <c r="V52" i="16"/>
  <c r="U52" i="16"/>
  <c r="T52" i="16"/>
  <c r="Q52" i="16"/>
  <c r="P52" i="16"/>
  <c r="P51" i="16" s="1"/>
  <c r="O52" i="16"/>
  <c r="O51" i="16" s="1"/>
  <c r="N52" i="16"/>
  <c r="N51" i="16" s="1"/>
  <c r="M52" i="16"/>
  <c r="L52" i="16"/>
  <c r="L51" i="16" s="1"/>
  <c r="K52" i="16"/>
  <c r="K51" i="16" s="1"/>
  <c r="K73" i="16" s="1"/>
  <c r="J52" i="16"/>
  <c r="I52" i="16"/>
  <c r="H52" i="16"/>
  <c r="H51" i="16" s="1"/>
  <c r="AC51" i="16"/>
  <c r="Q51" i="16"/>
  <c r="F51" i="16"/>
  <c r="E51" i="16"/>
  <c r="D51" i="16"/>
  <c r="C51" i="16"/>
  <c r="G50" i="16"/>
  <c r="R50" i="16" s="1"/>
  <c r="G49" i="16"/>
  <c r="R49" i="16" s="1"/>
  <c r="S48" i="16"/>
  <c r="G48" i="16"/>
  <c r="R48" i="16" s="1"/>
  <c r="S47" i="16"/>
  <c r="G47" i="16"/>
  <c r="R47" i="16" s="1"/>
  <c r="S46" i="16"/>
  <c r="G46" i="16"/>
  <c r="R46" i="16" s="1"/>
  <c r="S45" i="16"/>
  <c r="G45" i="16"/>
  <c r="R45" i="16" s="1"/>
  <c r="S44" i="16"/>
  <c r="G44" i="16"/>
  <c r="R44" i="16" s="1"/>
  <c r="S43" i="16"/>
  <c r="G43" i="16"/>
  <c r="R43" i="16" s="1"/>
  <c r="S42" i="16"/>
  <c r="G42" i="16"/>
  <c r="R42" i="16" s="1"/>
  <c r="S41" i="16"/>
  <c r="G41" i="16"/>
  <c r="R41" i="16" s="1"/>
  <c r="S40" i="16"/>
  <c r="G40" i="16"/>
  <c r="I40" i="16" s="1"/>
  <c r="I36" i="16" s="1"/>
  <c r="S39" i="16"/>
  <c r="S36" i="16" s="1"/>
  <c r="R39" i="16"/>
  <c r="G39" i="16"/>
  <c r="S38" i="16"/>
  <c r="G38" i="16"/>
  <c r="R38" i="16" s="1"/>
  <c r="S37" i="16"/>
  <c r="G37" i="16"/>
  <c r="AH36" i="16"/>
  <c r="AG36" i="16"/>
  <c r="AF36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Q36" i="16"/>
  <c r="P36" i="16"/>
  <c r="O36" i="16"/>
  <c r="N36" i="16"/>
  <c r="M36" i="16"/>
  <c r="L36" i="16"/>
  <c r="K36" i="16"/>
  <c r="J36" i="16"/>
  <c r="H36" i="16"/>
  <c r="S35" i="16"/>
  <c r="S32" i="16" s="1"/>
  <c r="G35" i="16"/>
  <c r="G32" i="16" s="1"/>
  <c r="S34" i="16"/>
  <c r="G34" i="16"/>
  <c r="S33" i="16"/>
  <c r="R33" i="16"/>
  <c r="G33" i="16"/>
  <c r="I33" i="16" s="1"/>
  <c r="I32" i="16" s="1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R32" i="16"/>
  <c r="Q32" i="16"/>
  <c r="P32" i="16"/>
  <c r="O32" i="16"/>
  <c r="N32" i="16"/>
  <c r="M32" i="16"/>
  <c r="L32" i="16"/>
  <c r="K32" i="16"/>
  <c r="J32" i="16"/>
  <c r="H32" i="16"/>
  <c r="AE31" i="16"/>
  <c r="AE26" i="16" s="1"/>
  <c r="AC31" i="16"/>
  <c r="AA31" i="16"/>
  <c r="X31" i="16"/>
  <c r="G31" i="16" s="1"/>
  <c r="R31" i="16" s="1"/>
  <c r="S31" i="16"/>
  <c r="AE30" i="16"/>
  <c r="AC30" i="16"/>
  <c r="AC26" i="16" s="1"/>
  <c r="AA30" i="16"/>
  <c r="AA26" i="16" s="1"/>
  <c r="X30" i="16"/>
  <c r="X26" i="16" s="1"/>
  <c r="S30" i="16"/>
  <c r="S26" i="16" s="1"/>
  <c r="G30" i="16"/>
  <c r="R30" i="16" s="1"/>
  <c r="S29" i="16"/>
  <c r="G29" i="16"/>
  <c r="R29" i="16" s="1"/>
  <c r="S28" i="16"/>
  <c r="G28" i="16"/>
  <c r="R28" i="16" s="1"/>
  <c r="S27" i="16"/>
  <c r="G27" i="16"/>
  <c r="R27" i="16" s="1"/>
  <c r="R26" i="16" s="1"/>
  <c r="AH26" i="16"/>
  <c r="AG26" i="16"/>
  <c r="AF26" i="16"/>
  <c r="AD26" i="16"/>
  <c r="AB26" i="16"/>
  <c r="Z26" i="16"/>
  <c r="Y26" i="16"/>
  <c r="W26" i="16"/>
  <c r="V26" i="16"/>
  <c r="U26" i="16"/>
  <c r="T26" i="16"/>
  <c r="Q26" i="16"/>
  <c r="P26" i="16"/>
  <c r="O26" i="16"/>
  <c r="N26" i="16"/>
  <c r="M26" i="16"/>
  <c r="L26" i="16"/>
  <c r="K26" i="16"/>
  <c r="J26" i="16"/>
  <c r="I26" i="16"/>
  <c r="H26" i="16"/>
  <c r="G25" i="16"/>
  <c r="G22" i="16"/>
  <c r="G21" i="16"/>
  <c r="G20" i="16"/>
  <c r="G19" i="16"/>
  <c r="G17" i="16"/>
  <c r="G16" i="16"/>
  <c r="G15" i="16"/>
  <c r="G14" i="16"/>
  <c r="G13" i="16"/>
  <c r="AH11" i="16"/>
  <c r="AG11" i="16"/>
  <c r="AF11" i="16"/>
  <c r="AE11" i="16"/>
  <c r="AD11" i="16"/>
  <c r="AC11" i="16"/>
  <c r="AB11" i="16"/>
  <c r="AB10" i="16" s="1"/>
  <c r="AA11" i="16"/>
  <c r="AA10" i="16" s="1"/>
  <c r="Z11" i="16"/>
  <c r="Z10" i="16" s="1"/>
  <c r="Y11" i="16"/>
  <c r="Y10" i="16" s="1"/>
  <c r="X11" i="16"/>
  <c r="X10" i="16" s="1"/>
  <c r="W11" i="16"/>
  <c r="V10" i="16"/>
  <c r="V73" i="16" s="1"/>
  <c r="V74" i="16" s="1"/>
  <c r="U11" i="16"/>
  <c r="T11" i="16"/>
  <c r="S11" i="16"/>
  <c r="S10" i="16" s="1"/>
  <c r="R11" i="16"/>
  <c r="Q11" i="16"/>
  <c r="P11" i="16"/>
  <c r="P10" i="16" s="1"/>
  <c r="P73" i="16" s="1"/>
  <c r="O11" i="16"/>
  <c r="O10" i="16" s="1"/>
  <c r="O73" i="16" s="1"/>
  <c r="N11" i="16"/>
  <c r="N10" i="16" s="1"/>
  <c r="M11" i="16"/>
  <c r="M10" i="16" s="1"/>
  <c r="L11" i="16"/>
  <c r="L10" i="16" s="1"/>
  <c r="K11" i="16"/>
  <c r="J11" i="16"/>
  <c r="J10" i="16" s="1"/>
  <c r="I11" i="16"/>
  <c r="I10" i="16" s="1"/>
  <c r="H11" i="16"/>
  <c r="AH10" i="16"/>
  <c r="AG10" i="16"/>
  <c r="AG73" i="16" s="1"/>
  <c r="AG74" i="16" s="1"/>
  <c r="AF10" i="16"/>
  <c r="AE10" i="16"/>
  <c r="AE73" i="16" s="1"/>
  <c r="AE74" i="16" s="1"/>
  <c r="AD10" i="16"/>
  <c r="AC10" i="16"/>
  <c r="W10" i="16"/>
  <c r="U10" i="16"/>
  <c r="U73" i="16" s="1"/>
  <c r="U74" i="16" s="1"/>
  <c r="T10" i="16"/>
  <c r="T73" i="16" s="1"/>
  <c r="R10" i="16"/>
  <c r="Q10" i="16"/>
  <c r="Q73" i="16" s="1"/>
  <c r="K10" i="16"/>
  <c r="H10" i="16"/>
  <c r="E10" i="16"/>
  <c r="E73" i="16" s="1"/>
  <c r="D10" i="16"/>
  <c r="D73" i="16" s="1"/>
  <c r="C10" i="16"/>
  <c r="C73" i="16" s="1"/>
  <c r="G10" i="15"/>
  <c r="F10" i="15"/>
  <c r="E10" i="15"/>
  <c r="D10" i="15"/>
  <c r="C10" i="15"/>
  <c r="B10" i="15"/>
  <c r="H9" i="15"/>
  <c r="H8" i="15"/>
  <c r="H7" i="15"/>
  <c r="H6" i="15"/>
  <c r="H10" i="15" s="1"/>
  <c r="H10" i="2"/>
  <c r="G10" i="2"/>
  <c r="F10" i="2"/>
  <c r="E10" i="2"/>
  <c r="D10" i="2"/>
  <c r="C10" i="2"/>
  <c r="B10" i="2"/>
  <c r="I9" i="2"/>
  <c r="I8" i="2"/>
  <c r="I7" i="2"/>
  <c r="I6" i="2"/>
  <c r="I10" i="2" s="1"/>
  <c r="CO22" i="6"/>
  <c r="CN22" i="6"/>
  <c r="CM22" i="6"/>
  <c r="CK22" i="6"/>
  <c r="CJ22" i="6"/>
  <c r="CI22" i="6"/>
  <c r="CH22" i="6"/>
  <c r="CG22" i="6"/>
  <c r="CE22" i="6"/>
  <c r="CF20" i="6"/>
  <c r="CE19" i="6"/>
  <c r="CP19" i="6" s="1"/>
  <c r="CE18" i="6"/>
  <c r="CP18" i="6" s="1"/>
  <c r="CE17" i="6"/>
  <c r="CP17" i="6" s="1"/>
  <c r="CP16" i="6"/>
  <c r="CF16" i="6"/>
  <c r="CE16" i="6"/>
  <c r="S66" i="16" l="1"/>
  <c r="S51" i="16" s="1"/>
  <c r="S73" i="16" s="1"/>
  <c r="J51" i="16"/>
  <c r="M51" i="16"/>
  <c r="M73" i="16" s="1"/>
  <c r="L73" i="16"/>
  <c r="J73" i="16"/>
  <c r="Z51" i="16"/>
  <c r="R60" i="16"/>
  <c r="AH73" i="16"/>
  <c r="AF73" i="16"/>
  <c r="AD51" i="16"/>
  <c r="G52" i="16"/>
  <c r="R53" i="16"/>
  <c r="R52" i="16" s="1"/>
  <c r="AB73" i="16"/>
  <c r="G11" i="16"/>
  <c r="G10" i="16" s="1"/>
  <c r="R51" i="16"/>
  <c r="I51" i="16"/>
  <c r="I73" i="16" s="1"/>
  <c r="CP22" i="6"/>
  <c r="W73" i="16"/>
  <c r="Y73" i="16"/>
  <c r="Y74" i="16" s="1"/>
  <c r="AC73" i="16"/>
  <c r="AC74" i="16" s="1"/>
  <c r="Z73" i="16"/>
  <c r="R66" i="16"/>
  <c r="X73" i="16"/>
  <c r="X74" i="16" s="1"/>
  <c r="H73" i="16"/>
  <c r="AD73" i="16"/>
  <c r="AA73" i="16"/>
  <c r="AA74" i="16" s="1"/>
  <c r="G26" i="16"/>
  <c r="G36" i="16"/>
  <c r="CF17" i="6"/>
  <c r="CF22" i="6" s="1"/>
  <c r="CF18" i="6"/>
  <c r="R40" i="16"/>
  <c r="R36" i="16" s="1"/>
  <c r="CF19" i="6"/>
  <c r="G51" i="16" l="1"/>
  <c r="G73" i="16" s="1"/>
  <c r="G77" i="16" s="1"/>
  <c r="R73" i="16"/>
</calcChain>
</file>

<file path=xl/sharedStrings.xml><?xml version="1.0" encoding="utf-8"?>
<sst xmlns="http://schemas.openxmlformats.org/spreadsheetml/2006/main" count="516" uniqueCount="401">
  <si>
    <t>УТВЕРЖДАЮ</t>
  </si>
  <si>
    <t xml:space="preserve">Директор  ГБПОУ  </t>
  </si>
  <si>
    <t>"Черемховский ГТК им. М.И. Щадова"</t>
  </si>
  <si>
    <t>________________С.Н. Сычев</t>
  </si>
  <si>
    <t>"           "</t>
  </si>
  <si>
    <t>УЧЕБНЫЙ ПЛАН</t>
  </si>
  <si>
    <t>образовательной программы подготовки специалистов среднего звена</t>
  </si>
  <si>
    <t>среднего профессионального образования</t>
  </si>
  <si>
    <t>"Черемховский горнотехнический колледж им. М.И. Щадова"</t>
  </si>
  <si>
    <t xml:space="preserve">наименование образовательного учреждения </t>
  </si>
  <si>
    <t xml:space="preserve">по специальности среднего профессионального образования </t>
  </si>
  <si>
    <t>09.02.07 Информационные системы и программирование</t>
  </si>
  <si>
    <t>код и наименование  профессии/специальности</t>
  </si>
  <si>
    <t xml:space="preserve">по программе </t>
  </si>
  <si>
    <t xml:space="preserve">базовой  </t>
  </si>
  <si>
    <t>подготовки</t>
  </si>
  <si>
    <t>базовой или углубленной</t>
  </si>
  <si>
    <t>Квалификация:</t>
  </si>
  <si>
    <t>разработчик веб и мультимедийных приложений</t>
  </si>
  <si>
    <t>Форма обучения:</t>
  </si>
  <si>
    <t>очная</t>
  </si>
  <si>
    <t xml:space="preserve">Нормативный срок освоения ППССЗ - </t>
  </si>
  <si>
    <t>года</t>
  </si>
  <si>
    <t xml:space="preserve">и </t>
  </si>
  <si>
    <t>мес</t>
  </si>
  <si>
    <t xml:space="preserve">на базе </t>
  </si>
  <si>
    <t xml:space="preserve">основного общего образования </t>
  </si>
  <si>
    <t xml:space="preserve">Профиль получаемого профессионального </t>
  </si>
  <si>
    <t xml:space="preserve">образования </t>
  </si>
  <si>
    <t>технологический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</si>
  <si>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</si>
  <si>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</si>
  <si>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</si>
  <si>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</si>
  <si>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</si>
  <si>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</si>
  <si>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</si>
  <si>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</si>
  <si>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</si>
  <si>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</si>
  <si>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</si>
  <si>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</si>
  <si>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</si>
  <si>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</si>
  <si>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</si>
  <si>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</si>
  <si>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</si>
  <si>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</si>
  <si>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</si>
  <si>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</si>
  <si>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</si>
  <si>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</si>
  <si>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</si>
  <si>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</si>
  <si>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</si>
  <si>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</si>
  <si>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</si>
  <si>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</si>
  <si>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</si>
  <si>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</si>
  <si>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</si>
  <si>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</si>
  <si>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</si>
  <si>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</si>
  <si>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</si>
  <si>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</si>
  <si>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</si>
  <si>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</si>
  <si>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</si>
  <si>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</si>
  <si>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</si>
  <si>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</si>
  <si>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</si>
  <si>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</si>
  <si>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</si>
  <si>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</si>
  <si>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</si>
  <si>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</si>
  <si>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</si>
  <si>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</si>
  <si>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</si>
  <si>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</si>
  <si>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</si>
  <si>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</si>
  <si>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</si>
  <si>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</si>
  <si>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</si>
  <si>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</si>
  <si>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</si>
  <si>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</si>
  <si>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</si>
  <si>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</si>
  <si>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</si>
  <si>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</si>
  <si>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часов</t>
  </si>
  <si>
    <t>учебн.</t>
  </si>
  <si>
    <t>по спец</t>
  </si>
  <si>
    <t>преддип</t>
  </si>
  <si>
    <t>уп</t>
  </si>
  <si>
    <t>пп</t>
  </si>
  <si>
    <t>пс</t>
  </si>
  <si>
    <t>с</t>
  </si>
  <si>
    <t>Условные обозначения:</t>
  </si>
  <si>
    <t>-теоретическое обучение</t>
  </si>
  <si>
    <t>-промежуточная аттестация</t>
  </si>
  <si>
    <t>-практика преддипломная</t>
  </si>
  <si>
    <t>-подготовкак ВКР</t>
  </si>
  <si>
    <t>-защита ВКР</t>
  </si>
  <si>
    <t>-каникулы</t>
  </si>
  <si>
    <t>уч</t>
  </si>
  <si>
    <t>-учебная практика</t>
  </si>
  <si>
    <t>-практика по профилю специальности</t>
  </si>
  <si>
    <t>1. Сводные данные по бюджету времени (в неделях)</t>
  </si>
  <si>
    <t xml:space="preserve">Курсы </t>
  </si>
  <si>
    <t xml:space="preserve">Обучение по дисциплинам и междисциплинарным курсам </t>
  </si>
  <si>
    <t xml:space="preserve">Учебная практика </t>
  </si>
  <si>
    <t xml:space="preserve">Производственная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</si>
  <si>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</si>
  <si>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</si>
  <si>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</si>
  <si>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</si>
  <si>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по профилю специальности </t>
  </si>
  <si>
    <t xml:space="preserve">преддипломная </t>
  </si>
  <si>
    <t xml:space="preserve">I курс </t>
  </si>
  <si>
    <t xml:space="preserve">II курс </t>
  </si>
  <si>
    <t xml:space="preserve">III курс </t>
  </si>
  <si>
    <t xml:space="preserve">IV курс </t>
  </si>
  <si>
    <t>Всего</t>
  </si>
  <si>
    <t>1. Сводные данные по бюджету времени (в часах)</t>
  </si>
  <si>
    <t>3. Перечень кабинетов, лабораторий, мастерских и др. для подготовки по специальности 13.02.11 Техническая эксплуатация и обслуживание электрического и электромеханического оборудования (по отраслям)</t>
  </si>
  <si>
    <t>№</t>
  </si>
  <si>
    <t xml:space="preserve">Наименование </t>
  </si>
  <si>
    <t>Кабинеты:</t>
  </si>
  <si>
    <t xml:space="preserve">Русского языка </t>
  </si>
  <si>
    <t>Литературы</t>
  </si>
  <si>
    <t>Химии</t>
  </si>
  <si>
    <t>Физики</t>
  </si>
  <si>
    <t>Истории</t>
  </si>
  <si>
    <t>Обществознания</t>
  </si>
  <si>
    <t>Биологии</t>
  </si>
  <si>
    <t>203,207,209,204</t>
  </si>
  <si>
    <t>Информатики</t>
  </si>
  <si>
    <t>Географии</t>
  </si>
  <si>
    <t>Экологии</t>
  </si>
  <si>
    <t>Основы проектной деятельности</t>
  </si>
  <si>
    <t>213,214,216,311,403</t>
  </si>
  <si>
    <t>социально-экономических дисиплин</t>
  </si>
  <si>
    <t>221,310,413</t>
  </si>
  <si>
    <t xml:space="preserve">иностранного языка </t>
  </si>
  <si>
    <t>410,411,412</t>
  </si>
  <si>
    <t>математики</t>
  </si>
  <si>
    <t>222</t>
  </si>
  <si>
    <t xml:space="preserve">экологических основ природопользования </t>
  </si>
  <si>
    <t>109,204</t>
  </si>
  <si>
    <t>информационных технологий в профессиональной деятельности</t>
  </si>
  <si>
    <t>217,218</t>
  </si>
  <si>
    <t>инженерной графики</t>
  </si>
  <si>
    <t>223</t>
  </si>
  <si>
    <t xml:space="preserve">основ экономики </t>
  </si>
  <si>
    <t>101</t>
  </si>
  <si>
    <t>технической механики</t>
  </si>
  <si>
    <t>217</t>
  </si>
  <si>
    <t xml:space="preserve">материаловедения </t>
  </si>
  <si>
    <t>400</t>
  </si>
  <si>
    <t>правовых основ профессиональной деятельности</t>
  </si>
  <si>
    <t>217,214</t>
  </si>
  <si>
    <t xml:space="preserve">охраны труда </t>
  </si>
  <si>
    <t>210</t>
  </si>
  <si>
    <t xml:space="preserve">безопасности жизнедеятельности </t>
  </si>
  <si>
    <t>116</t>
  </si>
  <si>
    <t xml:space="preserve">технического регулирования и контроля качества </t>
  </si>
  <si>
    <t>102</t>
  </si>
  <si>
    <t xml:space="preserve">технологии и оборудования производства электротехнических изделий </t>
  </si>
  <si>
    <t>Лаборатории:</t>
  </si>
  <si>
    <t>207</t>
  </si>
  <si>
    <t xml:space="preserve">автоматизированных информационных систем </t>
  </si>
  <si>
    <t>105</t>
  </si>
  <si>
    <t>электротехники и электронной техники</t>
  </si>
  <si>
    <t>02</t>
  </si>
  <si>
    <t>электротехнических машин</t>
  </si>
  <si>
    <t>электротехнических аппаратов</t>
  </si>
  <si>
    <t>метрологии, стандартизации и сертификации</t>
  </si>
  <si>
    <t xml:space="preserve">электрического и электромеханического оборудования </t>
  </si>
  <si>
    <t>технической эксплуатации и обслуживания электрического и электромеханического оборудования</t>
  </si>
  <si>
    <t>Мастерские:</t>
  </si>
  <si>
    <t>04</t>
  </si>
  <si>
    <t>слесарно-механические</t>
  </si>
  <si>
    <t xml:space="preserve">электромонтажные </t>
  </si>
  <si>
    <t>Спортивный комплекс</t>
  </si>
  <si>
    <t>312</t>
  </si>
  <si>
    <t>спортивный зал</t>
  </si>
  <si>
    <t>открытый стадион широкого профиля с элементами полосы препятствий</t>
  </si>
  <si>
    <t>стрелковый тир (в любой модификации, включая электронный) или место для стрельбы)</t>
  </si>
  <si>
    <t>Залы:</t>
  </si>
  <si>
    <t>302</t>
  </si>
  <si>
    <t>библиотека, читальный зал с выходом в сеть Интернет</t>
  </si>
  <si>
    <t>224</t>
  </si>
  <si>
    <t>актовый зал</t>
  </si>
  <si>
    <t>2.2 План учебного процесса (программы подготовки специалистов среднего звена СПО)</t>
  </si>
  <si>
    <t xml:space="preserve">Индекс 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</si>
  <si>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</si>
  <si>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</si>
  <si>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</si>
  <si>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</si>
  <si>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 xml:space="preserve">По практике учебной и производственной </t>
  </si>
  <si>
    <t>Примерная программа</t>
  </si>
  <si>
    <t>Вариатив</t>
  </si>
  <si>
    <r>
      <rPr>
        <sz val="11"/>
        <rFont val="Calibri"/>
        <charset val="204"/>
        <scheme val="minor"/>
      </rPr>
      <t>Распределение обязательной аудиторной нагрузки по курсам и семестрам</t>
    </r>
    <r>
      <rPr>
        <vertAlign val="superscript"/>
        <sz val="11"/>
        <rFont val="Calibri"/>
        <charset val="204"/>
      </rPr>
      <t xml:space="preserve"> </t>
    </r>
    <r>
      <rPr>
        <sz val="11"/>
        <rFont val="Calibri"/>
        <charset val="204"/>
        <scheme val="minor"/>
      </rPr>
      <t>(час. в семестр)</t>
    </r>
  </si>
  <si>
    <t>Самостоятельная работа  обучающихся</t>
  </si>
  <si>
    <t>Работа обучающихся во взаимодействии с преподавателем</t>
  </si>
  <si>
    <t xml:space="preserve">1 курс </t>
  </si>
  <si>
    <t xml:space="preserve">2 курс </t>
  </si>
  <si>
    <t xml:space="preserve">3 курс </t>
  </si>
  <si>
    <t xml:space="preserve">4 курс </t>
  </si>
  <si>
    <t>всего учебных занятий</t>
  </si>
  <si>
    <t>Нагрузка на дисциплины и МДК</t>
  </si>
  <si>
    <t>консультации</t>
  </si>
  <si>
    <t>Промежуточная аттестация</t>
  </si>
  <si>
    <t>1сем.</t>
  </si>
  <si>
    <t>2сем.</t>
  </si>
  <si>
    <t>ПА</t>
  </si>
  <si>
    <t>3сем.</t>
  </si>
  <si>
    <t>4сем.</t>
  </si>
  <si>
    <t>5сем.</t>
  </si>
  <si>
    <t>6сем.</t>
  </si>
  <si>
    <t>7 сем</t>
  </si>
  <si>
    <t>8 сем</t>
  </si>
  <si>
    <t>в том числе по учебным дисциплинам и МДК</t>
  </si>
  <si>
    <t>экзамен</t>
  </si>
  <si>
    <t>дифференцированный                                     зачет</t>
  </si>
  <si>
    <t>лаб. и практ. занятий, вкл. семинары</t>
  </si>
  <si>
    <t>Индивидуальный проект                                                 Курсовая работа  (проект)</t>
  </si>
  <si>
    <t>17 нед.</t>
  </si>
  <si>
    <t>22 нед.</t>
  </si>
  <si>
    <t>16 нед.</t>
  </si>
  <si>
    <t>23 нед.</t>
  </si>
  <si>
    <t>24 нед.</t>
  </si>
  <si>
    <t>13 нед</t>
  </si>
  <si>
    <t>зачет</t>
  </si>
  <si>
    <t>дифференцированный зачет</t>
  </si>
  <si>
    <t>ЛПЗ</t>
  </si>
  <si>
    <t xml:space="preserve">ПА </t>
  </si>
  <si>
    <t>О.00</t>
  </si>
  <si>
    <t>Общеобразовательный цикл</t>
  </si>
  <si>
    <t>-/10/4</t>
  </si>
  <si>
    <t>ОДБ</t>
  </si>
  <si>
    <t>Общие  общеобразовательные учебные  дисциплины</t>
  </si>
  <si>
    <t>-/4/2</t>
  </si>
  <si>
    <t>ОУД.01</t>
  </si>
  <si>
    <t xml:space="preserve">Русский язык </t>
  </si>
  <si>
    <t xml:space="preserve"> -,ДЗ</t>
  </si>
  <si>
    <t>ОУД.02</t>
  </si>
  <si>
    <t xml:space="preserve">Литература </t>
  </si>
  <si>
    <t>-, ДЗ</t>
  </si>
  <si>
    <t>ОУД.03</t>
  </si>
  <si>
    <t>История</t>
  </si>
  <si>
    <t xml:space="preserve">  -,Э</t>
  </si>
  <si>
    <t>ОУД.04</t>
  </si>
  <si>
    <t>Обществознание</t>
  </si>
  <si>
    <t>ОУД.05</t>
  </si>
  <si>
    <t>География</t>
  </si>
  <si>
    <t>ДЗ</t>
  </si>
  <si>
    <t>ОУД.06</t>
  </si>
  <si>
    <t xml:space="preserve">Иностранный язык </t>
  </si>
  <si>
    <t>ОУД.07</t>
  </si>
  <si>
    <t>Математика</t>
  </si>
  <si>
    <t>-, Э</t>
  </si>
  <si>
    <t>ОУД.08</t>
  </si>
  <si>
    <t xml:space="preserve">Информатика </t>
  </si>
  <si>
    <t>ОУД.09</t>
  </si>
  <si>
    <t xml:space="preserve">Физическая культура </t>
  </si>
  <si>
    <t>ОУД.10</t>
  </si>
  <si>
    <t>ОУД.11</t>
  </si>
  <si>
    <t xml:space="preserve">Физика </t>
  </si>
  <si>
    <t>ОУД.12</t>
  </si>
  <si>
    <t>Химия</t>
  </si>
  <si>
    <t>ОУД.13</t>
  </si>
  <si>
    <t xml:space="preserve">Биология </t>
  </si>
  <si>
    <t>ОУД.14</t>
  </si>
  <si>
    <t>Индивидуальный проект</t>
  </si>
  <si>
    <t>ОГСЭ.00</t>
  </si>
  <si>
    <t>Общий гуманитарный и социально-экономический 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</si>
  <si>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</si>
  <si>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</si>
  <si>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</si>
  <si>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</si>
  <si>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</si>
  <si>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</si>
  <si>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</si>
  <si>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 xml:space="preserve"> -,-,-,-,-,ДЗ</t>
  </si>
  <si>
    <t>ОГСЭ.05</t>
  </si>
  <si>
    <t>Физическая культура</t>
  </si>
  <si>
    <t>3,4,5,6,7</t>
  </si>
  <si>
    <t>З,З,З,З,З,ДЗ</t>
  </si>
  <si>
    <t>ЕН.00</t>
  </si>
  <si>
    <t>Математический и общий естественнонаучный цикл</t>
  </si>
  <si>
    <t xml:space="preserve"> -/1/2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</si>
  <si>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</si>
  <si>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</si>
  <si>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</si>
  <si>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</si>
  <si>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</si>
  <si>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</si>
  <si>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ОП.00</t>
  </si>
  <si>
    <t>Общепрофессиональный цикл</t>
  </si>
  <si>
    <t xml:space="preserve"> -/6/5</t>
  </si>
  <si>
    <t>ОП.01</t>
  </si>
  <si>
    <t>Операционные системы и среды</t>
  </si>
  <si>
    <t>-,Э</t>
  </si>
  <si>
    <t>ОП.02</t>
  </si>
  <si>
    <t>Архитектура аппаратных средств</t>
  </si>
  <si>
    <t>ОП.03</t>
  </si>
  <si>
    <t>Информационные технологии</t>
  </si>
  <si>
    <t>ОП.04</t>
  </si>
  <si>
    <t>Основы алгоритмизации и программирования</t>
  </si>
  <si>
    <t>Э</t>
  </si>
  <si>
    <t>ОП.05</t>
  </si>
  <si>
    <t>Правовое обеспечение профессиональной деятельности</t>
  </si>
  <si>
    <t>-,ДЗ</t>
  </si>
  <si>
    <t xml:space="preserve">ОП.06 </t>
  </si>
  <si>
    <t>Безопасность жизнедеятельности</t>
  </si>
  <si>
    <t>ОП.07</t>
  </si>
  <si>
    <t>Экономика отрасли</t>
  </si>
  <si>
    <t xml:space="preserve">ОП.08 </t>
  </si>
  <si>
    <t xml:space="preserve">Основы проектирования баз данных </t>
  </si>
  <si>
    <t xml:space="preserve"> -,Э</t>
  </si>
  <si>
    <t>ОП.09</t>
  </si>
  <si>
    <t>Стандартизация, сертификация и техническое документоведение</t>
  </si>
  <si>
    <t>ОП.10</t>
  </si>
  <si>
    <t>Численные методы</t>
  </si>
  <si>
    <t>ОП.11</t>
  </si>
  <si>
    <t>Компьютерные сети</t>
  </si>
  <si>
    <t>ОП.12</t>
  </si>
  <si>
    <t>Менеджмент в профессиональной деятельности</t>
  </si>
  <si>
    <t>ОП.13</t>
  </si>
  <si>
    <t>Финансовая грамотность</t>
  </si>
  <si>
    <t>ОП.14</t>
  </si>
  <si>
    <t>Конструктор карьеры</t>
  </si>
  <si>
    <t>П.00</t>
  </si>
  <si>
    <t>Профессиональный цикл</t>
  </si>
  <si>
    <t>ПМ.05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</si>
  <si>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</si>
  <si>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</si>
  <si>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</si>
  <si>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Э,ДЗ</t>
  </si>
  <si>
    <t>МДК.05.02</t>
  </si>
  <si>
    <t>Разработка кода информационных систем</t>
  </si>
  <si>
    <t>МДК 05.03</t>
  </si>
  <si>
    <t>Тестирование информационных систем</t>
  </si>
  <si>
    <t>МДК 05.04</t>
  </si>
  <si>
    <t>Разработка компьютерных игр и мультимедийных приложений</t>
  </si>
  <si>
    <t>дз</t>
  </si>
  <si>
    <t>УП.05</t>
  </si>
  <si>
    <t>Учебная практика</t>
  </si>
  <si>
    <t>ПП.05</t>
  </si>
  <si>
    <t>Производственная практика (по профилю специальности)</t>
  </si>
  <si>
    <t>Экзамен по модулю</t>
  </si>
  <si>
    <t>ПМ.08</t>
  </si>
  <si>
    <t>Разработка дизайна веб-приложений</t>
  </si>
  <si>
    <t>МДК 08.01</t>
  </si>
  <si>
    <t>Проектирование и разработка интерфейсов пользователя</t>
  </si>
  <si>
    <t>МДК 08.02</t>
  </si>
  <si>
    <t>Графический дизайн и мультимедиа</t>
  </si>
  <si>
    <t>УП.08</t>
  </si>
  <si>
    <t>ПП.08</t>
  </si>
  <si>
    <t>ПМ.09</t>
  </si>
  <si>
    <t>Проектирование, разработка и оптимизация веб-приложений</t>
  </si>
  <si>
    <t>МДК 09.01</t>
  </si>
  <si>
    <t>Проектирование и разработка веб-приложений</t>
  </si>
  <si>
    <t>МДК 09.02</t>
  </si>
  <si>
    <t>Оптимизация веб-приложений</t>
  </si>
  <si>
    <t>МДК.09.03</t>
  </si>
  <si>
    <t>Обеспечение безопасности веб-приложений</t>
  </si>
  <si>
    <t>УП.09</t>
  </si>
  <si>
    <t>ПП.09</t>
  </si>
  <si>
    <t>Всего часов обучения по циклам ППССЗ</t>
  </si>
  <si>
    <t>Недельная нагрузка, час</t>
  </si>
  <si>
    <t>ПДП</t>
  </si>
  <si>
    <t>Преддипломная практика</t>
  </si>
  <si>
    <t>ГИА.00</t>
  </si>
  <si>
    <t>Государственная итоговая аттестация : Выпускная квалификационная работа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</si>
  <si>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</si>
  <si>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</si>
  <si>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</si>
  <si>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</si>
  <si>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1.1. Дипломный проект (работа)</t>
  </si>
  <si>
    <t>Выполнение дипломного проекта (работы)   с</t>
  </si>
  <si>
    <t xml:space="preserve"> 18.05</t>
  </si>
  <si>
    <t>по</t>
  </si>
  <si>
    <t xml:space="preserve"> 14.06</t>
  </si>
  <si>
    <t>Преддипломной  практики</t>
  </si>
  <si>
    <t>1.2 Защита дипломного проекта (работы) и демонстрационный экзамен с</t>
  </si>
  <si>
    <t xml:space="preserve"> 15.06</t>
  </si>
  <si>
    <t xml:space="preserve">по </t>
  </si>
  <si>
    <t xml:space="preserve"> 28.06</t>
  </si>
  <si>
    <t>Экзаменов</t>
  </si>
  <si>
    <t>Дифференцированных зачетов</t>
  </si>
  <si>
    <t>Зачетов</t>
  </si>
  <si>
    <t>4/5/-</t>
  </si>
  <si>
    <t>2023  г.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</si>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</sst>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\ mmm;@"/>
    <numFmt numFmtId="165" formatCode="dd\.mmm"/>
    <numFmt numFmtId="166" formatCode="dd\.mm\.yyyy"/>
    <numFmt numFmtId="167" formatCode="0.0"/>
  </numFmts>
  <fonts count="42">
    <font>
      <sz val="11"/>
      <color theme="1"/>
      <name val="Calibri"/>
      <charset val="204"/>
      <scheme val="minor"/>
    </font>
    <font>
      <b/>
      <sz val="14"/>
      <color indexed="8"/>
      <name val="Calibri"/>
      <charset val="204"/>
    </font>
    <font>
      <sz val="11"/>
      <name val="Calibri"/>
      <charset val="204"/>
      <scheme val="minor"/>
    </font>
    <font>
      <b/>
      <sz val="11"/>
      <name val="Calibri"/>
      <charset val="204"/>
    </font>
    <font>
      <sz val="11"/>
      <color theme="1"/>
      <name val="Calibri"/>
      <charset val="204"/>
    </font>
    <font>
      <sz val="11"/>
      <color indexed="8"/>
      <name val="Calibri"/>
      <charset val="204"/>
    </font>
    <font>
      <b/>
      <sz val="11"/>
      <color indexed="8"/>
      <name val="Calibri"/>
      <charset val="204"/>
    </font>
    <font>
      <sz val="10"/>
      <color indexed="8"/>
      <name val="Calibri"/>
      <charset val="204"/>
    </font>
    <font>
      <sz val="9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name val="Calibri"/>
      <charset val="204"/>
    </font>
    <font>
      <b/>
      <i/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1"/>
      <color indexed="8"/>
      <name val="Times New Roman"/>
      <charset val="204"/>
    </font>
    <font>
      <sz val="9"/>
      <color indexed="8"/>
      <name val="Times New Roman"/>
      <charset val="204"/>
    </font>
    <font>
      <sz val="8"/>
      <color indexed="8"/>
      <name val="Times New Roman"/>
      <charset val="204"/>
    </font>
    <font>
      <b/>
      <sz val="9"/>
      <color indexed="8"/>
      <name val="Times New Roman"/>
      <charset val="204"/>
    </font>
    <font>
      <b/>
      <sz val="8"/>
      <color indexed="8"/>
      <name val="Times New Roman"/>
      <charset val="204"/>
    </font>
    <font>
      <b/>
      <sz val="12"/>
      <color indexed="8"/>
      <name val="Calibri"/>
      <charset val="204"/>
    </font>
    <font>
      <sz val="12"/>
      <color indexed="8"/>
      <name val="Calibri"/>
      <charset val="204"/>
    </font>
    <font>
      <b/>
      <sz val="14"/>
      <color indexed="8"/>
      <name val="Times New Roman"/>
      <charset val="204"/>
    </font>
    <font>
      <sz val="14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i/>
      <sz val="14"/>
      <color indexed="8"/>
      <name val="Times New Roman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Times New Roman"/>
      <charset val="134"/>
    </font>
    <font>
      <sz val="7"/>
      <name val="Arial Cyr"/>
      <charset val="204"/>
    </font>
    <font>
      <sz val="7"/>
      <name val="Times New Roman"/>
      <charset val="134"/>
    </font>
    <font>
      <b/>
      <sz val="7"/>
      <name val="Times New Roman"/>
      <charset val="204"/>
    </font>
    <font>
      <sz val="6"/>
      <name val="Times New Roman"/>
      <charset val="134"/>
    </font>
    <font>
      <sz val="7"/>
      <name val="Times New Roman"/>
      <charset val="204"/>
    </font>
    <font>
      <sz val="6"/>
      <color theme="1"/>
      <name val="Times New Roman"/>
      <charset val="134"/>
    </font>
    <font>
      <b/>
      <sz val="7"/>
      <color indexed="10"/>
      <name val="Times New Roman"/>
      <charset val="134"/>
    </font>
    <font>
      <sz val="14"/>
      <color indexed="8"/>
      <name val="Calibri"/>
      <charset val="204"/>
    </font>
    <font>
      <i/>
      <sz val="10"/>
      <color indexed="8"/>
      <name val="Times New Roman"/>
      <charset val="204"/>
    </font>
    <font>
      <sz val="13"/>
      <color indexed="8"/>
      <name val="Times New Roman"/>
      <charset val="204"/>
    </font>
    <font>
      <vertAlign val="superscript"/>
      <sz val="11"/>
      <name val="Calibri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535">
    <xf numFmtId="0" fontId="0" fillId="0" borderId="0" xfId="0"/>
    <xf numFmtId="0" fontId="0" fillId="2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1" fontId="5" fillId="5" borderId="5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wrapText="1"/>
    </xf>
    <xf numFmtId="0" fontId="6" fillId="8" borderId="2" xfId="0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wrapText="1"/>
    </xf>
    <xf numFmtId="0" fontId="6" fillId="8" borderId="5" xfId="0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" fontId="5" fillId="9" borderId="2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1" fontId="1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13" fillId="9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1" fontId="9" fillId="9" borderId="2" xfId="0" applyNumberFormat="1" applyFont="1" applyFill="1" applyBorder="1" applyAlignment="1">
      <alignment horizontal="center"/>
    </xf>
    <xf numFmtId="0" fontId="0" fillId="3" borderId="2" xfId="0" applyFill="1" applyBorder="1"/>
    <xf numFmtId="0" fontId="0" fillId="11" borderId="2" xfId="0" applyFill="1" applyBorder="1" applyAlignment="1">
      <alignment horizontal="center"/>
    </xf>
    <xf numFmtId="0" fontId="0" fillId="9" borderId="2" xfId="0" applyFill="1" applyBorder="1"/>
    <xf numFmtId="0" fontId="0" fillId="0" borderId="2" xfId="0" applyBorder="1" applyAlignment="1"/>
    <xf numFmtId="0" fontId="0" fillId="3" borderId="2" xfId="0" applyFill="1" applyBorder="1" applyAlignment="1"/>
    <xf numFmtId="1" fontId="9" fillId="9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14" fillId="11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/>
    <xf numFmtId="0" fontId="1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0" fillId="2" borderId="0" xfId="0" applyFont="1" applyFill="1"/>
    <xf numFmtId="0" fontId="0" fillId="11" borderId="2" xfId="0" applyFill="1" applyBorder="1"/>
    <xf numFmtId="1" fontId="0" fillId="11" borderId="2" xfId="0" applyNumberFormat="1" applyFill="1" applyBorder="1"/>
    <xf numFmtId="1" fontId="0" fillId="11" borderId="2" xfId="0" applyNumberFormat="1" applyFill="1" applyBorder="1" applyAlignment="1">
      <alignment horizontal="center" vertical="center"/>
    </xf>
    <xf numFmtId="0" fontId="0" fillId="3" borderId="1" xfId="0" applyFill="1" applyBorder="1"/>
    <xf numFmtId="0" fontId="6" fillId="8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/>
    <xf numFmtId="1" fontId="9" fillId="5" borderId="2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13" xfId="0" applyBorder="1" applyAlignment="1"/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164" fontId="12" fillId="0" borderId="0" xfId="0" applyNumberFormat="1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1" fontId="6" fillId="5" borderId="2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/>
    </xf>
    <xf numFmtId="1" fontId="0" fillId="9" borderId="2" xfId="0" applyNumberFormat="1" applyFont="1" applyFill="1" applyBorder="1" applyAlignment="1">
      <alignment horizontal="center"/>
    </xf>
    <xf numFmtId="1" fontId="0" fillId="9" borderId="2" xfId="0" applyNumberFormat="1" applyFont="1" applyFill="1" applyBorder="1" applyAlignment="1"/>
    <xf numFmtId="0" fontId="9" fillId="0" borderId="1" xfId="0" applyFont="1" applyBorder="1" applyAlignment="1">
      <alignment horizontal="center" vertical="center" textRotation="90"/>
    </xf>
    <xf numFmtId="0" fontId="16" fillId="9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90"/>
    </xf>
    <xf numFmtId="0" fontId="16" fillId="9" borderId="14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wrapText="1"/>
    </xf>
    <xf numFmtId="0" fontId="17" fillId="9" borderId="10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9" borderId="14" xfId="0" applyFont="1" applyFill="1" applyBorder="1" applyAlignment="1">
      <alignment horizontal="left" vertical="center" wrapText="1"/>
    </xf>
    <xf numFmtId="0" fontId="17" fillId="9" borderId="7" xfId="0" applyFont="1" applyFill="1" applyBorder="1" applyAlignment="1">
      <alignment horizontal="left" vertical="top" wrapText="1"/>
    </xf>
    <xf numFmtId="0" fontId="16" fillId="9" borderId="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textRotation="90"/>
    </xf>
    <xf numFmtId="1" fontId="6" fillId="9" borderId="2" xfId="0" applyNumberFormat="1" applyFont="1" applyFill="1" applyBorder="1" applyAlignment="1">
      <alignment horizontal="center" vertical="center"/>
    </xf>
    <xf numFmtId="1" fontId="6" fillId="12" borderId="2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2" fontId="0" fillId="0" borderId="2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1" fontId="9" fillId="9" borderId="2" xfId="0" applyNumberFormat="1" applyFont="1" applyFill="1" applyBorder="1" applyAlignment="1"/>
    <xf numFmtId="0" fontId="18" fillId="9" borderId="1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18" fillId="9" borderId="1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18" fillId="9" borderId="7" xfId="0" applyFont="1" applyFill="1" applyBorder="1" applyAlignment="1">
      <alignment horizontal="left" wrapText="1"/>
    </xf>
    <xf numFmtId="0" fontId="19" fillId="9" borderId="10" xfId="0" applyFont="1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7" xfId="0" applyFont="1" applyFill="1" applyBorder="1" applyAlignment="1">
      <alignment horizontal="left" vertical="top" wrapText="1"/>
    </xf>
    <xf numFmtId="0" fontId="18" fillId="9" borderId="7" xfId="0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12" borderId="3" xfId="0" applyNumberFormat="1" applyFont="1" applyFill="1" applyBorder="1" applyAlignment="1">
      <alignment horizontal="center" vertical="center"/>
    </xf>
    <xf numFmtId="1" fontId="5" fillId="9" borderId="3" xfId="0" applyNumberFormat="1" applyFont="1" applyFill="1" applyBorder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" fontId="6" fillId="9" borderId="3" xfId="0" applyNumberFormat="1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1" fontId="5" fillId="12" borderId="2" xfId="0" applyNumberFormat="1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/>
    </xf>
    <xf numFmtId="1" fontId="0" fillId="3" borderId="2" xfId="0" applyNumberFormat="1" applyFont="1" applyFill="1" applyBorder="1" applyAlignment="1"/>
    <xf numFmtId="0" fontId="12" fillId="0" borderId="2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7" borderId="2" xfId="0" applyFont="1" applyFill="1" applyBorder="1" applyAlignment="1">
      <alignment horizont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2" xfId="0" applyNumberFormat="1" applyFont="1" applyBorder="1" applyAlignment="1">
      <alignment horizontal="center" wrapText="1"/>
    </xf>
    <xf numFmtId="0" fontId="2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3" fillId="0" borderId="0" xfId="0" applyFont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15" borderId="2" xfId="0" applyFont="1" applyFill="1" applyBorder="1" applyAlignment="1">
      <alignment horizontal="center" wrapText="1"/>
    </xf>
    <xf numFmtId="0" fontId="24" fillId="0" borderId="2" xfId="0" applyFont="1" applyBorder="1" applyAlignment="1">
      <alignment wrapText="1"/>
    </xf>
    <xf numFmtId="0" fontId="25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27" fillId="0" borderId="0" xfId="1" applyFont="1"/>
    <xf numFmtId="0" fontId="28" fillId="0" borderId="0" xfId="1" applyAlignment="1">
      <alignment horizontal="left" vertical="center"/>
    </xf>
    <xf numFmtId="0" fontId="28" fillId="0" borderId="0" xfId="1"/>
    <xf numFmtId="0" fontId="30" fillId="0" borderId="13" xfId="1" applyFont="1" applyBorder="1" applyAlignment="1">
      <alignment horizontal="center" vertical="center" textRotation="90" wrapText="1"/>
    </xf>
    <xf numFmtId="0" fontId="30" fillId="0" borderId="1" xfId="1" applyFont="1" applyBorder="1" applyAlignment="1">
      <alignment horizontal="center" vertical="center" textRotation="90" wrapText="1"/>
    </xf>
    <xf numFmtId="0" fontId="30" fillId="0" borderId="2" xfId="1" applyFont="1" applyBorder="1" applyAlignment="1">
      <alignment horizontal="center" vertical="center" textRotation="90" wrapText="1"/>
    </xf>
    <xf numFmtId="0" fontId="31" fillId="0" borderId="2" xfId="1" applyFont="1" applyBorder="1"/>
    <xf numFmtId="0" fontId="31" fillId="0" borderId="2" xfId="1" applyFont="1" applyBorder="1" applyAlignment="1">
      <alignment horizontal="center" vertical="center" textRotation="90" wrapText="1"/>
    </xf>
    <xf numFmtId="0" fontId="31" fillId="0" borderId="1" xfId="1" applyFont="1" applyBorder="1"/>
    <xf numFmtId="0" fontId="31" fillId="0" borderId="1" xfId="1" applyFont="1" applyBorder="1" applyAlignment="1">
      <alignment horizontal="center" vertical="center" textRotation="90" wrapText="1"/>
    </xf>
    <xf numFmtId="0" fontId="31" fillId="0" borderId="2" xfId="1" applyFont="1" applyBorder="1" applyAlignment="1">
      <alignment horizontal="center"/>
    </xf>
    <xf numFmtId="0" fontId="30" fillId="0" borderId="2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/>
    </xf>
    <xf numFmtId="0" fontId="32" fillId="0" borderId="2" xfId="1" applyFont="1" applyBorder="1" applyAlignment="1">
      <alignment horizontal="left" vertical="center" wrapText="1"/>
    </xf>
    <xf numFmtId="1" fontId="33" fillId="0" borderId="2" xfId="1" applyNumberFormat="1" applyFont="1" applyBorder="1" applyAlignment="1">
      <alignment horizontal="center" vertical="center" wrapText="1"/>
    </xf>
    <xf numFmtId="0" fontId="32" fillId="15" borderId="2" xfId="1" applyFont="1" applyFill="1" applyBorder="1" applyAlignment="1">
      <alignment horizontal="left" vertical="center" wrapText="1"/>
    </xf>
    <xf numFmtId="1" fontId="33" fillId="15" borderId="2" xfId="1" applyNumberFormat="1" applyFont="1" applyFill="1" applyBorder="1" applyAlignment="1">
      <alignment horizontal="center" vertical="center" wrapText="1"/>
    </xf>
    <xf numFmtId="0" fontId="32" fillId="15" borderId="2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1" fillId="0" borderId="0" xfId="1" applyFont="1"/>
    <xf numFmtId="0" fontId="31" fillId="0" borderId="0" xfId="1" applyFont="1" applyAlignment="1">
      <alignment vertical="top"/>
    </xf>
    <xf numFmtId="0" fontId="31" fillId="0" borderId="2" xfId="1" applyFont="1" applyBorder="1" applyAlignment="1">
      <alignment vertical="top"/>
    </xf>
    <xf numFmtId="49" fontId="31" fillId="0" borderId="0" xfId="1" applyNumberFormat="1" applyFont="1" applyAlignment="1">
      <alignment vertical="center"/>
    </xf>
    <xf numFmtId="0" fontId="31" fillId="0" borderId="0" xfId="1" applyFont="1" applyFill="1" applyBorder="1" applyAlignment="1">
      <alignment vertical="center" textRotation="255"/>
    </xf>
    <xf numFmtId="0" fontId="28" fillId="0" borderId="0" xfId="1" applyAlignment="1">
      <alignment horizontal="center"/>
    </xf>
    <xf numFmtId="0" fontId="28" fillId="15" borderId="0" xfId="1" applyFill="1"/>
    <xf numFmtId="0" fontId="30" fillId="0" borderId="11" xfId="1" applyFont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left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1" fillId="16" borderId="2" xfId="1" applyFont="1" applyFill="1" applyBorder="1" applyAlignment="1">
      <alignment horizontal="center" vertical="center"/>
    </xf>
    <xf numFmtId="0" fontId="31" fillId="6" borderId="2" xfId="1" applyFont="1" applyFill="1" applyBorder="1" applyAlignment="1">
      <alignment vertical="top"/>
    </xf>
    <xf numFmtId="0" fontId="30" fillId="0" borderId="11" xfId="1" applyFont="1" applyBorder="1" applyAlignment="1">
      <alignment vertical="center" textRotation="90" wrapText="1"/>
    </xf>
    <xf numFmtId="0" fontId="30" fillId="0" borderId="13" xfId="1" applyFont="1" applyBorder="1" applyAlignment="1">
      <alignment vertical="center" textRotation="90" wrapText="1"/>
    </xf>
    <xf numFmtId="0" fontId="32" fillId="17" borderId="2" xfId="1" applyFont="1" applyFill="1" applyBorder="1" applyAlignment="1">
      <alignment horizontal="left" vertical="center" wrapText="1"/>
    </xf>
    <xf numFmtId="0" fontId="30" fillId="0" borderId="2" xfId="1" applyFont="1" applyBorder="1" applyAlignment="1">
      <alignment horizontal="center" vertical="center"/>
    </xf>
    <xf numFmtId="0" fontId="33" fillId="15" borderId="2" xfId="1" applyFont="1" applyFill="1" applyBorder="1" applyAlignment="1">
      <alignment horizontal="left" vertical="center" wrapText="1"/>
    </xf>
    <xf numFmtId="0" fontId="33" fillId="15" borderId="2" xfId="1" applyFont="1" applyFill="1" applyBorder="1" applyAlignment="1">
      <alignment horizontal="center" vertical="center" wrapText="1"/>
    </xf>
    <xf numFmtId="49" fontId="31" fillId="6" borderId="2" xfId="1" applyNumberFormat="1" applyFont="1" applyFill="1" applyBorder="1" applyAlignment="1">
      <alignment vertical="center"/>
    </xf>
    <xf numFmtId="49" fontId="31" fillId="6" borderId="7" xfId="1" applyNumberFormat="1" applyFont="1" applyFill="1" applyBorder="1" applyAlignment="1">
      <alignment vertical="center"/>
    </xf>
    <xf numFmtId="0" fontId="35" fillId="7" borderId="2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textRotation="90" wrapText="1"/>
    </xf>
    <xf numFmtId="0" fontId="30" fillId="0" borderId="4" xfId="1" applyFont="1" applyBorder="1" applyAlignment="1">
      <alignment vertical="center" textRotation="90" wrapText="1"/>
    </xf>
    <xf numFmtId="0" fontId="30" fillId="0" borderId="2" xfId="1" applyFont="1" applyFill="1" applyBorder="1" applyAlignment="1">
      <alignment horizontal="center" vertical="center" textRotation="90" wrapText="1"/>
    </xf>
    <xf numFmtId="0" fontId="32" fillId="0" borderId="2" xfId="1" applyFont="1" applyFill="1" applyBorder="1" applyAlignment="1">
      <alignment horizontal="left" vertical="center" wrapText="1"/>
    </xf>
    <xf numFmtId="1" fontId="35" fillId="7" borderId="2" xfId="1" applyNumberFormat="1" applyFont="1" applyFill="1" applyBorder="1" applyAlignment="1">
      <alignment horizontal="center" vertical="center" wrapText="1"/>
    </xf>
    <xf numFmtId="1" fontId="32" fillId="0" borderId="2" xfId="1" applyNumberFormat="1" applyFont="1" applyFill="1" applyBorder="1" applyAlignment="1">
      <alignment horizontal="center" vertical="center" wrapText="1"/>
    </xf>
    <xf numFmtId="0" fontId="36" fillId="7" borderId="2" xfId="1" applyFont="1" applyFill="1" applyBorder="1" applyAlignment="1">
      <alignment horizontal="center" vertical="center" wrapText="1"/>
    </xf>
    <xf numFmtId="0" fontId="32" fillId="6" borderId="2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vertical="center" textRotation="90" wrapText="1"/>
    </xf>
    <xf numFmtId="0" fontId="32" fillId="7" borderId="2" xfId="1" applyFont="1" applyFill="1" applyBorder="1" applyAlignment="1">
      <alignment horizontal="left" vertical="center" wrapText="1"/>
    </xf>
    <xf numFmtId="0" fontId="34" fillId="7" borderId="2" xfId="1" applyFont="1" applyFill="1" applyBorder="1" applyAlignment="1">
      <alignment horizontal="left" vertical="center" wrapText="1"/>
    </xf>
    <xf numFmtId="0" fontId="32" fillId="19" borderId="2" xfId="1" applyFont="1" applyFill="1" applyBorder="1" applyAlignment="1">
      <alignment horizontal="center" vertical="center" wrapText="1"/>
    </xf>
    <xf numFmtId="0" fontId="30" fillId="17" borderId="2" xfId="1" applyFont="1" applyFill="1" applyBorder="1" applyAlignment="1">
      <alignment horizontal="center" vertical="center" textRotation="90" wrapText="1"/>
    </xf>
    <xf numFmtId="0" fontId="31" fillId="20" borderId="2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49" fontId="31" fillId="0" borderId="0" xfId="1" applyNumberFormat="1" applyFont="1" applyFill="1" applyAlignment="1">
      <alignment vertical="center"/>
    </xf>
    <xf numFmtId="0" fontId="31" fillId="0" borderId="0" xfId="1" applyFont="1" applyFill="1"/>
    <xf numFmtId="0" fontId="32" fillId="0" borderId="1" xfId="1" applyFont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35" fillId="0" borderId="2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/>
    </xf>
    <xf numFmtId="1" fontId="31" fillId="15" borderId="2" xfId="1" applyNumberFormat="1" applyFont="1" applyFill="1" applyBorder="1" applyAlignment="1">
      <alignment horizontal="center" vertical="center"/>
    </xf>
    <xf numFmtId="1" fontId="31" fillId="0" borderId="2" xfId="1" applyNumberFormat="1" applyFont="1" applyBorder="1" applyAlignment="1">
      <alignment horizontal="center" vertical="center"/>
    </xf>
    <xf numFmtId="1" fontId="35" fillId="0" borderId="2" xfId="1" applyNumberFormat="1" applyFont="1" applyBorder="1" applyAlignment="1">
      <alignment horizontal="center" vertical="center" wrapText="1"/>
    </xf>
    <xf numFmtId="1" fontId="31" fillId="0" borderId="0" xfId="1" applyNumberFormat="1" applyFont="1"/>
    <xf numFmtId="1" fontId="27" fillId="0" borderId="0" xfId="1" applyNumberFormat="1" applyFont="1"/>
    <xf numFmtId="49" fontId="31" fillId="15" borderId="0" xfId="1" applyNumberFormat="1" applyFont="1" applyFill="1" applyBorder="1" applyAlignment="1">
      <alignment horizontal="center" vertical="center"/>
    </xf>
    <xf numFmtId="0" fontId="31" fillId="21" borderId="2" xfId="1" applyFont="1" applyFill="1" applyBorder="1" applyAlignment="1">
      <alignment horizontal="center" vertical="center"/>
    </xf>
    <xf numFmtId="0" fontId="38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3" fillId="0" borderId="15" xfId="0" applyFont="1" applyBorder="1" applyAlignment="1"/>
    <xf numFmtId="0" fontId="23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top"/>
    </xf>
    <xf numFmtId="0" fontId="40" fillId="0" borderId="0" xfId="0" applyFont="1" applyAlignment="1"/>
    <xf numFmtId="0" fontId="23" fillId="0" borderId="0" xfId="0" applyFont="1" applyBorder="1"/>
    <xf numFmtId="0" fontId="23" fillId="0" borderId="0" xfId="0" applyFont="1" applyAlignment="1">
      <alignment horizontal="left"/>
    </xf>
    <xf numFmtId="0" fontId="23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top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39" fillId="0" borderId="0" xfId="0" applyFont="1" applyBorder="1" applyAlignment="1">
      <alignment horizontal="center" vertical="top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30" fillId="0" borderId="8" xfId="1" applyFont="1" applyBorder="1" applyAlignment="1">
      <alignment horizontal="center" vertical="center" textRotation="90" wrapText="1"/>
    </xf>
    <xf numFmtId="0" fontId="30" fillId="0" borderId="9" xfId="1" applyFont="1" applyBorder="1" applyAlignment="1">
      <alignment horizontal="center" vertical="center" textRotation="90" wrapText="1"/>
    </xf>
    <xf numFmtId="0" fontId="30" fillId="0" borderId="10" xfId="1" applyFont="1" applyBorder="1" applyAlignment="1">
      <alignment horizontal="center" vertical="center" textRotation="90" wrapText="1"/>
    </xf>
    <xf numFmtId="0" fontId="30" fillId="0" borderId="11" xfId="1" applyFont="1" applyBorder="1" applyAlignment="1">
      <alignment horizontal="center" vertical="center" textRotation="90" wrapText="1"/>
    </xf>
    <xf numFmtId="0" fontId="30" fillId="0" borderId="0" xfId="1" applyFont="1" applyBorder="1" applyAlignment="1">
      <alignment horizontal="center" vertical="center" textRotation="90" wrapText="1"/>
    </xf>
    <xf numFmtId="0" fontId="30" fillId="0" borderId="13" xfId="1" applyFont="1" applyBorder="1" applyAlignment="1">
      <alignment horizontal="center" vertical="center" textRotation="90" wrapText="1"/>
    </xf>
    <xf numFmtId="0" fontId="30" fillId="0" borderId="12" xfId="1" applyFont="1" applyBorder="1" applyAlignment="1">
      <alignment horizontal="center" vertical="center" textRotation="90" wrapText="1"/>
    </xf>
    <xf numFmtId="0" fontId="30" fillId="0" borderId="14" xfId="1" applyFont="1" applyBorder="1" applyAlignment="1">
      <alignment horizontal="center" vertical="center" textRotation="90" wrapText="1"/>
    </xf>
    <xf numFmtId="0" fontId="30" fillId="0" borderId="15" xfId="1" applyFont="1" applyBorder="1" applyAlignment="1">
      <alignment horizontal="center" vertical="center" textRotation="90" wrapText="1"/>
    </xf>
    <xf numFmtId="0" fontId="30" fillId="0" borderId="8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textRotation="90" wrapText="1"/>
    </xf>
    <xf numFmtId="0" fontId="32" fillId="0" borderId="10" xfId="1" applyFont="1" applyBorder="1" applyAlignment="1">
      <alignment horizontal="center" vertical="center" textRotation="90" wrapText="1"/>
    </xf>
    <xf numFmtId="0" fontId="32" fillId="0" borderId="11" xfId="1" applyFont="1" applyBorder="1" applyAlignment="1">
      <alignment horizontal="center" vertical="center" textRotation="90" wrapText="1"/>
    </xf>
    <xf numFmtId="0" fontId="32" fillId="0" borderId="13" xfId="1" applyFont="1" applyBorder="1" applyAlignment="1">
      <alignment horizontal="center" vertical="center" textRotation="90" wrapText="1"/>
    </xf>
    <xf numFmtId="0" fontId="32" fillId="0" borderId="1" xfId="1" applyFont="1" applyBorder="1" applyAlignment="1">
      <alignment horizontal="center" vertical="center" textRotation="90" wrapText="1"/>
    </xf>
    <xf numFmtId="0" fontId="32" fillId="0" borderId="4" xfId="1" applyFont="1" applyBorder="1" applyAlignment="1">
      <alignment horizontal="center" vertical="center" textRotation="90" wrapText="1"/>
    </xf>
    <xf numFmtId="0" fontId="32" fillId="0" borderId="5" xfId="1" applyFont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30" fillId="0" borderId="1" xfId="1" applyFont="1" applyBorder="1" applyAlignment="1">
      <alignment horizontal="center" vertical="center" textRotation="90" wrapText="1"/>
    </xf>
    <xf numFmtId="0" fontId="30" fillId="0" borderId="4" xfId="1" applyFont="1" applyBorder="1" applyAlignment="1">
      <alignment horizontal="center" vertical="center" textRotation="90" wrapText="1"/>
    </xf>
    <xf numFmtId="0" fontId="30" fillId="0" borderId="5" xfId="1" applyFont="1" applyBorder="1" applyAlignment="1">
      <alignment horizontal="center" vertical="center" textRotation="90" wrapText="1"/>
    </xf>
    <xf numFmtId="0" fontId="30" fillId="0" borderId="2" xfId="1" applyFont="1" applyBorder="1" applyAlignment="1">
      <alignment horizontal="center" vertical="center" textRotation="90" wrapText="1"/>
    </xf>
    <xf numFmtId="0" fontId="30" fillId="0" borderId="1" xfId="1" applyFont="1" applyBorder="1" applyAlignment="1">
      <alignment horizontal="left" vertical="center" textRotation="90" wrapText="1"/>
    </xf>
    <xf numFmtId="0" fontId="28" fillId="0" borderId="5" xfId="1" applyBorder="1" applyAlignment="1">
      <alignment textRotation="90"/>
    </xf>
    <xf numFmtId="0" fontId="30" fillId="0" borderId="10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6" borderId="2" xfId="1" applyFont="1" applyFill="1" applyBorder="1" applyAlignment="1">
      <alignment horizontal="center" vertical="center" wrapText="1"/>
    </xf>
    <xf numFmtId="0" fontId="32" fillId="19" borderId="2" xfId="1" applyFont="1" applyFill="1" applyBorder="1" applyAlignment="1">
      <alignment horizontal="center" vertical="center" wrapText="1"/>
    </xf>
    <xf numFmtId="0" fontId="32" fillId="20" borderId="2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1" fontId="31" fillId="0" borderId="3" xfId="1" applyNumberFormat="1" applyFont="1" applyBorder="1" applyAlignment="1">
      <alignment horizontal="center" vertical="center"/>
    </xf>
    <xf numFmtId="1" fontId="31" fillId="0" borderId="7" xfId="1" applyNumberFormat="1" applyFont="1" applyBorder="1" applyAlignment="1">
      <alignment horizontal="center" vertical="center"/>
    </xf>
    <xf numFmtId="0" fontId="31" fillId="19" borderId="3" xfId="1" applyFont="1" applyFill="1" applyBorder="1" applyAlignment="1">
      <alignment horizontal="center"/>
    </xf>
    <xf numFmtId="0" fontId="31" fillId="19" borderId="6" xfId="1" applyFont="1" applyFill="1" applyBorder="1" applyAlignment="1">
      <alignment horizontal="center"/>
    </xf>
    <xf numFmtId="0" fontId="31" fillId="19" borderId="7" xfId="1" applyFont="1" applyFill="1" applyBorder="1" applyAlignment="1">
      <alignment horizontal="center"/>
    </xf>
    <xf numFmtId="49" fontId="31" fillId="6" borderId="3" xfId="1" applyNumberFormat="1" applyFont="1" applyFill="1" applyBorder="1" applyAlignment="1">
      <alignment horizontal="center" vertical="center"/>
    </xf>
    <xf numFmtId="49" fontId="31" fillId="6" borderId="6" xfId="1" applyNumberFormat="1" applyFont="1" applyFill="1" applyBorder="1" applyAlignment="1">
      <alignment horizontal="center" vertical="center"/>
    </xf>
    <xf numFmtId="49" fontId="31" fillId="6" borderId="7" xfId="1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textRotation="90"/>
    </xf>
    <xf numFmtId="0" fontId="29" fillId="0" borderId="4" xfId="1" applyFont="1" applyBorder="1" applyAlignment="1">
      <alignment horizontal="center" textRotation="90"/>
    </xf>
    <xf numFmtId="0" fontId="29" fillId="0" borderId="5" xfId="1" applyFont="1" applyBorder="1" applyAlignment="1">
      <alignment horizontal="center" textRotation="90"/>
    </xf>
    <xf numFmtId="166" fontId="30" fillId="0" borderId="10" xfId="1" applyNumberFormat="1" applyFont="1" applyBorder="1" applyAlignment="1">
      <alignment horizontal="center" vertical="center" textRotation="90" wrapText="1"/>
    </xf>
    <xf numFmtId="0" fontId="32" fillId="7" borderId="2" xfId="1" applyFont="1" applyFill="1" applyBorder="1" applyAlignment="1">
      <alignment horizontal="center" vertical="center" wrapText="1"/>
    </xf>
    <xf numFmtId="0" fontId="34" fillId="7" borderId="3" xfId="1" applyFont="1" applyFill="1" applyBorder="1" applyAlignment="1">
      <alignment horizontal="center" vertical="center" wrapText="1"/>
    </xf>
    <xf numFmtId="0" fontId="34" fillId="7" borderId="7" xfId="1" applyFont="1" applyFill="1" applyBorder="1" applyAlignment="1">
      <alignment horizontal="center" vertical="center" wrapText="1"/>
    </xf>
    <xf numFmtId="0" fontId="34" fillId="18" borderId="3" xfId="1" applyFont="1" applyFill="1" applyBorder="1" applyAlignment="1">
      <alignment horizontal="center" vertical="center" wrapText="1"/>
    </xf>
    <xf numFmtId="0" fontId="34" fillId="18" borderId="6" xfId="1" applyFont="1" applyFill="1" applyBorder="1" applyAlignment="1">
      <alignment horizontal="center" vertical="center" wrapText="1"/>
    </xf>
    <xf numFmtId="0" fontId="34" fillId="18" borderId="7" xfId="1" applyFont="1" applyFill="1" applyBorder="1" applyAlignment="1">
      <alignment horizontal="center" vertical="center" wrapText="1"/>
    </xf>
    <xf numFmtId="0" fontId="32" fillId="17" borderId="3" xfId="1" applyFont="1" applyFill="1" applyBorder="1" applyAlignment="1">
      <alignment horizontal="center" vertical="center" wrapText="1"/>
    </xf>
    <xf numFmtId="0" fontId="32" fillId="17" borderId="7" xfId="1" applyFont="1" applyFill="1" applyBorder="1" applyAlignment="1">
      <alignment horizontal="center" vertical="center" wrapText="1"/>
    </xf>
    <xf numFmtId="0" fontId="32" fillId="15" borderId="2" xfId="1" applyFont="1" applyFill="1" applyBorder="1" applyAlignment="1">
      <alignment horizontal="center" vertical="center" wrapText="1"/>
    </xf>
    <xf numFmtId="0" fontId="32" fillId="15" borderId="3" xfId="1" applyFont="1" applyFill="1" applyBorder="1" applyAlignment="1">
      <alignment horizontal="center" vertical="center" wrapText="1"/>
    </xf>
    <xf numFmtId="0" fontId="32" fillId="15" borderId="7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17" borderId="2" xfId="1" applyFont="1" applyFill="1" applyBorder="1" applyAlignment="1">
      <alignment horizontal="center" vertical="center" wrapText="1"/>
    </xf>
    <xf numFmtId="0" fontId="33" fillId="15" borderId="2" xfId="1" applyFont="1" applyFill="1" applyBorder="1" applyAlignment="1">
      <alignment horizontal="center" vertical="center" wrapText="1"/>
    </xf>
    <xf numFmtId="0" fontId="35" fillId="7" borderId="3" xfId="1" applyFont="1" applyFill="1" applyBorder="1" applyAlignment="1">
      <alignment horizontal="center" vertical="center" wrapText="1"/>
    </xf>
    <xf numFmtId="0" fontId="35" fillId="7" borderId="7" xfId="1" applyFont="1" applyFill="1" applyBorder="1" applyAlignment="1">
      <alignment horizontal="center" vertical="center" wrapText="1"/>
    </xf>
    <xf numFmtId="1" fontId="34" fillId="7" borderId="3" xfId="1" applyNumberFormat="1" applyFont="1" applyFill="1" applyBorder="1" applyAlignment="1">
      <alignment horizontal="center" vertical="center" wrapText="1"/>
    </xf>
    <xf numFmtId="1" fontId="34" fillId="7" borderId="7" xfId="1" applyNumberFormat="1" applyFont="1" applyFill="1" applyBorder="1" applyAlignment="1">
      <alignment horizontal="center" vertical="center" wrapText="1"/>
    </xf>
    <xf numFmtId="0" fontId="34" fillId="7" borderId="3" xfId="1" applyFont="1" applyFill="1" applyBorder="1" applyAlignment="1">
      <alignment horizontal="center" vertical="center"/>
    </xf>
    <xf numFmtId="0" fontId="34" fillId="7" borderId="6" xfId="1" applyFont="1" applyFill="1" applyBorder="1" applyAlignment="1">
      <alignment horizontal="center" vertical="center"/>
    </xf>
    <xf numFmtId="0" fontId="34" fillId="7" borderId="7" xfId="1" applyFont="1" applyFill="1" applyBorder="1" applyAlignment="1">
      <alignment horizontal="center" vertical="center"/>
    </xf>
    <xf numFmtId="0" fontId="32" fillId="16" borderId="3" xfId="1" applyFont="1" applyFill="1" applyBorder="1" applyAlignment="1">
      <alignment horizontal="center" vertical="center"/>
    </xf>
    <xf numFmtId="0" fontId="32" fillId="16" borderId="7" xfId="1" applyFont="1" applyFill="1" applyBorder="1" applyAlignment="1">
      <alignment horizontal="center" vertical="center"/>
    </xf>
    <xf numFmtId="0" fontId="32" fillId="6" borderId="3" xfId="1" applyFont="1" applyFill="1" applyBorder="1" applyAlignment="1">
      <alignment horizontal="center" vertical="center" wrapText="1"/>
    </xf>
    <xf numFmtId="0" fontId="32" fillId="6" borderId="6" xfId="1" applyFont="1" applyFill="1" applyBorder="1" applyAlignment="1">
      <alignment horizontal="center" vertical="center" wrapText="1"/>
    </xf>
    <xf numFmtId="0" fontId="32" fillId="6" borderId="7" xfId="1" applyFont="1" applyFill="1" applyBorder="1" applyAlignment="1">
      <alignment horizontal="center" vertical="center" wrapText="1"/>
    </xf>
    <xf numFmtId="0" fontId="32" fillId="16" borderId="3" xfId="1" applyFont="1" applyFill="1" applyBorder="1" applyAlignment="1">
      <alignment horizontal="center" vertical="center" wrapText="1"/>
    </xf>
    <xf numFmtId="0" fontId="32" fillId="16" borderId="6" xfId="1" applyFont="1" applyFill="1" applyBorder="1" applyAlignment="1">
      <alignment horizontal="center" vertical="center" wrapText="1"/>
    </xf>
    <xf numFmtId="0" fontId="32" fillId="16" borderId="7" xfId="1" applyFont="1" applyFill="1" applyBorder="1" applyAlignment="1">
      <alignment horizontal="center" vertical="center" wrapText="1"/>
    </xf>
    <xf numFmtId="0" fontId="32" fillId="18" borderId="3" xfId="1" applyFont="1" applyFill="1" applyBorder="1" applyAlignment="1">
      <alignment horizontal="center" vertical="center" wrapText="1"/>
    </xf>
    <xf numFmtId="0" fontId="32" fillId="18" borderId="7" xfId="1" applyFont="1" applyFill="1" applyBorder="1" applyAlignment="1">
      <alignment horizontal="center" vertical="center" wrapText="1"/>
    </xf>
    <xf numFmtId="0" fontId="34" fillId="18" borderId="3" xfId="1" applyFont="1" applyFill="1" applyBorder="1" applyAlignment="1">
      <alignment horizontal="center" vertical="center"/>
    </xf>
    <xf numFmtId="0" fontId="34" fillId="18" borderId="7" xfId="1" applyFont="1" applyFill="1" applyBorder="1" applyAlignment="1">
      <alignment horizontal="center" vertical="center"/>
    </xf>
    <xf numFmtId="0" fontId="32" fillId="17" borderId="2" xfId="1" applyFont="1" applyFill="1" applyBorder="1" applyAlignment="1">
      <alignment horizontal="left" vertical="center" wrapText="1"/>
    </xf>
    <xf numFmtId="0" fontId="32" fillId="15" borderId="2" xfId="1" applyFont="1" applyFill="1" applyBorder="1" applyAlignment="1">
      <alignment horizontal="left" vertical="center" wrapText="1"/>
    </xf>
    <xf numFmtId="0" fontId="32" fillId="0" borderId="6" xfId="1" applyFont="1" applyFill="1" applyBorder="1" applyAlignment="1">
      <alignment horizontal="center" vertical="center" wrapText="1"/>
    </xf>
    <xf numFmtId="167" fontId="32" fillId="7" borderId="3" xfId="1" applyNumberFormat="1" applyFont="1" applyFill="1" applyBorder="1" applyAlignment="1">
      <alignment horizontal="center" vertical="center" wrapText="1"/>
    </xf>
    <xf numFmtId="167" fontId="32" fillId="7" borderId="6" xfId="1" applyNumberFormat="1" applyFont="1" applyFill="1" applyBorder="1" applyAlignment="1">
      <alignment horizontal="center" vertical="center" wrapText="1"/>
    </xf>
    <xf numFmtId="167" fontId="32" fillId="7" borderId="7" xfId="1" applyNumberFormat="1" applyFont="1" applyFill="1" applyBorder="1" applyAlignment="1">
      <alignment horizontal="center" vertical="center" wrapText="1"/>
    </xf>
    <xf numFmtId="0" fontId="30" fillId="15" borderId="3" xfId="1" applyFont="1" applyFill="1" applyBorder="1" applyAlignment="1">
      <alignment horizontal="center" vertical="center" textRotation="90" wrapText="1"/>
    </xf>
    <xf numFmtId="0" fontId="30" fillId="15" borderId="7" xfId="1" applyFont="1" applyFill="1" applyBorder="1" applyAlignment="1">
      <alignment horizontal="center" vertical="center" textRotation="90" wrapText="1"/>
    </xf>
    <xf numFmtId="0" fontId="30" fillId="0" borderId="3" xfId="1" applyFont="1" applyFill="1" applyBorder="1" applyAlignment="1">
      <alignment horizontal="center" vertical="center" textRotation="90" wrapText="1"/>
    </xf>
    <xf numFmtId="0" fontId="30" fillId="0" borderId="7" xfId="1" applyFont="1" applyFill="1" applyBorder="1" applyAlignment="1">
      <alignment horizontal="center" vertical="center" textRotation="90" wrapText="1"/>
    </xf>
    <xf numFmtId="0" fontId="30" fillId="18" borderId="3" xfId="1" applyFont="1" applyFill="1" applyBorder="1" applyAlignment="1">
      <alignment horizontal="center" vertical="center" textRotation="90" wrapText="1"/>
    </xf>
    <xf numFmtId="0" fontId="30" fillId="18" borderId="7" xfId="1" applyFont="1" applyFill="1" applyBorder="1" applyAlignment="1">
      <alignment horizontal="center" vertical="center" textRotation="90" wrapText="1"/>
    </xf>
    <xf numFmtId="0" fontId="30" fillId="16" borderId="3" xfId="1" applyFont="1" applyFill="1" applyBorder="1" applyAlignment="1">
      <alignment horizontal="center" vertical="center" textRotation="90" wrapText="1"/>
    </xf>
    <xf numFmtId="0" fontId="30" fillId="16" borderId="6" xfId="1" applyFont="1" applyFill="1" applyBorder="1" applyAlignment="1">
      <alignment horizontal="center" vertical="center" textRotation="90" wrapText="1"/>
    </xf>
    <xf numFmtId="0" fontId="30" fillId="16" borderId="7" xfId="1" applyFont="1" applyFill="1" applyBorder="1" applyAlignment="1">
      <alignment horizontal="center" vertical="center" textRotation="90" wrapText="1"/>
    </xf>
    <xf numFmtId="0" fontId="37" fillId="17" borderId="3" xfId="1" applyFont="1" applyFill="1" applyBorder="1" applyAlignment="1">
      <alignment horizontal="center" vertical="center" textRotation="90" wrapText="1"/>
    </xf>
    <xf numFmtId="0" fontId="37" fillId="17" borderId="7" xfId="1" applyFont="1" applyFill="1" applyBorder="1" applyAlignment="1">
      <alignment horizontal="center" vertical="center" textRotation="90" wrapText="1"/>
    </xf>
    <xf numFmtId="0" fontId="32" fillId="0" borderId="3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textRotation="255" wrapText="1"/>
    </xf>
    <xf numFmtId="0" fontId="32" fillId="0" borderId="7" xfId="1" applyFont="1" applyFill="1" applyBorder="1" applyAlignment="1">
      <alignment horizontal="center" vertical="center" textRotation="255" wrapText="1"/>
    </xf>
    <xf numFmtId="0" fontId="30" fillId="17" borderId="3" xfId="1" applyFont="1" applyFill="1" applyBorder="1" applyAlignment="1">
      <alignment horizontal="center" vertical="center" textRotation="90" wrapText="1"/>
    </xf>
    <xf numFmtId="0" fontId="30" fillId="17" borderId="7" xfId="1" applyFont="1" applyFill="1" applyBorder="1" applyAlignment="1">
      <alignment horizontal="center" vertical="center" textRotation="90" wrapText="1"/>
    </xf>
    <xf numFmtId="0" fontId="30" fillId="0" borderId="3" xfId="1" applyFont="1" applyBorder="1" applyAlignment="1">
      <alignment horizontal="center" vertical="center" textRotation="90" wrapText="1"/>
    </xf>
    <xf numFmtId="0" fontId="30" fillId="0" borderId="7" xfId="1" applyFont="1" applyBorder="1" applyAlignment="1">
      <alignment horizontal="center" vertical="center" textRotation="90" wrapText="1"/>
    </xf>
    <xf numFmtId="0" fontId="30" fillId="0" borderId="3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textRotation="90" wrapText="1"/>
    </xf>
    <xf numFmtId="0" fontId="30" fillId="0" borderId="6" xfId="1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9" fontId="6" fillId="6" borderId="3" xfId="0" applyNumberFormat="1" applyFont="1" applyFill="1" applyBorder="1" applyAlignment="1">
      <alignment horizontal="center"/>
    </xf>
    <xf numFmtId="49" fontId="6" fillId="6" borderId="7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 wrapText="1"/>
    </xf>
    <xf numFmtId="0" fontId="20" fillId="6" borderId="7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7" fillId="0" borderId="3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1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6" fillId="0" borderId="3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7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textRotation="90" wrapText="1"/>
    </xf>
    <xf numFmtId="0" fontId="0" fillId="0" borderId="2" xfId="0" applyBorder="1" applyAlignment="1">
      <alignment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29000000}"/>
  </cellStyles>
  <dxfs count="0"/>
  <tableStyles count="0" defaultTableStyle="TableStyleMedium9" defaultPivotStyle="PivotStyleLight16"/>
  <colors>
    <mruColors>
      <color rgb="FF006600"/>
      <color rgb="FFCCFFCC"/>
      <color rgb="FF99FF99"/>
      <color rgb="FF66FF66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8595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38</xdr:col>
      <xdr:colOff>47625</xdr:colOff>
      <xdr:row>23</xdr:row>
      <xdr:rowOff>38100</xdr:rowOff>
    </xdr:from>
    <xdr:to>
      <xdr:col>39</xdr:col>
      <xdr:colOff>19050</xdr:colOff>
      <xdr:row>25</xdr:row>
      <xdr:rowOff>57150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 txBox="1">
          <a:spLocks noChangeArrowheads="1"/>
        </xdr:cNvSpPr>
      </xdr:nvSpPr>
      <xdr:spPr>
        <a:xfrm>
          <a:off x="3686175" y="2289175"/>
          <a:ext cx="57150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40</xdr:col>
      <xdr:colOff>7326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262255" y="468630"/>
          <a:ext cx="3554730" cy="2266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60960</xdr:colOff>
      <xdr:row>1</xdr:row>
      <xdr:rowOff>148590</xdr:rowOff>
    </xdr:from>
    <xdr:to>
      <xdr:col>93</xdr:col>
      <xdr:colOff>196252</xdr:colOff>
      <xdr:row>4</xdr:row>
      <xdr:rowOff>38320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8195310" y="310515"/>
          <a:ext cx="2097405" cy="37528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2.Сводные данные по бюджету времени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354337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1981200" y="0"/>
          <a:ext cx="8688705" cy="621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 txBox="1">
          <a:spLocks noChangeArrowheads="1"/>
        </xdr:cNvSpPr>
      </xdr:nvSpPr>
      <xdr:spPr>
        <a:xfrm>
          <a:off x="6715125" y="0"/>
          <a:ext cx="348615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view="pageBreakPreview" zoomScaleNormal="100" workbookViewId="0">
      <selection activeCell="J6" sqref="J6"/>
    </sheetView>
  </sheetViews>
  <sheetFormatPr defaultColWidth="9.140625" defaultRowHeight="18.75"/>
  <cols>
    <col min="1" max="3" width="9.140625" style="343"/>
    <col min="4" max="4" width="11.7109375" style="343" customWidth="1"/>
    <col min="5" max="5" width="5.5703125" style="343" customWidth="1"/>
    <col min="6" max="6" width="7.42578125" style="343" customWidth="1"/>
    <col min="7" max="8" width="9.140625" style="343"/>
    <col min="9" max="9" width="8.85546875" style="343" customWidth="1"/>
    <col min="10" max="10" width="6.140625" style="343" customWidth="1"/>
    <col min="11" max="11" width="16.28515625" style="343" customWidth="1"/>
    <col min="12" max="16384" width="9.140625" style="343"/>
  </cols>
  <sheetData>
    <row r="1" spans="1:11">
      <c r="A1" s="258"/>
      <c r="B1" s="258"/>
      <c r="C1" s="258"/>
      <c r="D1" s="258"/>
      <c r="E1" s="258"/>
      <c r="F1" s="258"/>
      <c r="G1" s="359" t="s">
        <v>0</v>
      </c>
      <c r="H1" s="359"/>
      <c r="I1" s="359"/>
      <c r="J1" s="359"/>
      <c r="K1" s="359"/>
    </row>
    <row r="2" spans="1:11">
      <c r="A2" s="258"/>
      <c r="B2" s="258"/>
      <c r="C2" s="258"/>
      <c r="D2" s="258"/>
      <c r="E2" s="258"/>
      <c r="F2" s="258"/>
      <c r="G2" s="351" t="s">
        <v>1</v>
      </c>
      <c r="H2" s="351"/>
      <c r="I2" s="351"/>
      <c r="J2" s="351"/>
      <c r="K2" s="258"/>
    </row>
    <row r="3" spans="1:11">
      <c r="A3" s="258"/>
      <c r="B3" s="258"/>
      <c r="C3" s="258"/>
      <c r="D3" s="258"/>
      <c r="E3" s="258"/>
      <c r="F3" s="258"/>
      <c r="G3" s="345" t="s">
        <v>2</v>
      </c>
      <c r="H3" s="345"/>
      <c r="I3" s="345"/>
      <c r="J3" s="345"/>
      <c r="K3" s="258"/>
    </row>
    <row r="4" spans="1:11">
      <c r="A4" s="258"/>
      <c r="B4" s="258"/>
      <c r="C4" s="258"/>
      <c r="D4" s="258"/>
      <c r="E4" s="258"/>
      <c r="F4" s="258"/>
      <c r="G4" s="359" t="s">
        <v>3</v>
      </c>
      <c r="H4" s="359"/>
      <c r="I4" s="359"/>
      <c r="J4" s="359"/>
      <c r="K4" s="359"/>
    </row>
    <row r="5" spans="1:11">
      <c r="A5" s="258"/>
      <c r="B5" s="258"/>
      <c r="C5" s="258"/>
      <c r="D5" s="258"/>
      <c r="E5" s="258"/>
      <c r="F5" s="258"/>
      <c r="G5" s="346" t="s">
        <v>4</v>
      </c>
      <c r="H5" s="352"/>
      <c r="I5" s="352"/>
      <c r="J5" s="345" t="s">
        <v>399</v>
      </c>
      <c r="K5" s="258"/>
    </row>
    <row r="6" spans="1:11">
      <c r="A6" s="258"/>
      <c r="B6" s="258"/>
      <c r="C6" s="258"/>
      <c r="D6" s="258"/>
      <c r="E6" s="258"/>
      <c r="F6" s="258"/>
      <c r="G6" s="345"/>
      <c r="H6" s="344"/>
      <c r="I6" s="344"/>
      <c r="J6" s="345"/>
      <c r="K6" s="258"/>
    </row>
    <row r="7" spans="1:11">
      <c r="A7" s="258"/>
      <c r="B7" s="258"/>
      <c r="C7" s="258"/>
      <c r="D7" s="258"/>
      <c r="E7" s="258"/>
      <c r="F7" s="258"/>
      <c r="G7" s="345"/>
      <c r="H7" s="344"/>
      <c r="I7" s="344"/>
      <c r="J7" s="345"/>
      <c r="K7" s="258"/>
    </row>
    <row r="8" spans="1:1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>
      <c r="A9" s="359" t="s">
        <v>5</v>
      </c>
      <c r="B9" s="359"/>
      <c r="C9" s="359"/>
      <c r="D9" s="359"/>
      <c r="E9" s="359"/>
      <c r="F9" s="359"/>
      <c r="G9" s="359"/>
      <c r="H9" s="359"/>
      <c r="I9" s="359"/>
      <c r="J9" s="359"/>
      <c r="K9" s="258"/>
    </row>
    <row r="10" spans="1:11">
      <c r="A10" s="359" t="s">
        <v>6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</row>
    <row r="11" spans="1:11">
      <c r="A11" s="359" t="s">
        <v>7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</row>
    <row r="12" spans="1:11">
      <c r="A12" s="352" t="s">
        <v>8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</row>
    <row r="13" spans="1:11">
      <c r="A13" s="357" t="s">
        <v>9</v>
      </c>
      <c r="B13" s="357"/>
      <c r="C13" s="357"/>
      <c r="D13" s="357"/>
      <c r="E13" s="357"/>
      <c r="F13" s="357"/>
      <c r="G13" s="357"/>
      <c r="H13" s="357"/>
      <c r="I13" s="357"/>
      <c r="J13" s="357"/>
      <c r="K13" s="258"/>
    </row>
    <row r="14" spans="1:11">
      <c r="A14" s="359" t="s">
        <v>10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</row>
    <row r="15" spans="1:11">
      <c r="A15" s="258"/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1:11" ht="35.25" customHeight="1">
      <c r="A16" s="355" t="s">
        <v>11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</row>
    <row r="17" spans="1:11">
      <c r="A17" s="357" t="s">
        <v>12</v>
      </c>
      <c r="B17" s="357"/>
      <c r="C17" s="357"/>
      <c r="D17" s="357"/>
      <c r="E17" s="357"/>
      <c r="F17" s="357"/>
      <c r="G17" s="357"/>
      <c r="H17" s="357"/>
      <c r="I17" s="357"/>
      <c r="J17" s="357"/>
      <c r="K17" s="258"/>
    </row>
    <row r="18" spans="1:11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</row>
    <row r="19" spans="1:11">
      <c r="A19" s="358" t="s">
        <v>13</v>
      </c>
      <c r="B19" s="358"/>
      <c r="C19" s="358"/>
      <c r="D19" s="352" t="s">
        <v>14</v>
      </c>
      <c r="E19" s="352"/>
      <c r="F19" s="352"/>
      <c r="G19" s="352"/>
      <c r="H19" s="351" t="s">
        <v>15</v>
      </c>
      <c r="I19" s="351"/>
      <c r="J19" s="351"/>
      <c r="K19" s="258"/>
    </row>
    <row r="20" spans="1:11">
      <c r="A20" s="258"/>
      <c r="B20" s="258"/>
      <c r="C20" s="258"/>
      <c r="D20" s="353" t="s">
        <v>16</v>
      </c>
      <c r="E20" s="353"/>
      <c r="F20" s="353"/>
      <c r="G20" s="353"/>
      <c r="H20" s="258"/>
      <c r="I20" s="258"/>
      <c r="J20" s="258"/>
      <c r="K20" s="258"/>
    </row>
    <row r="21" spans="1:11">
      <c r="A21" s="258"/>
      <c r="B21" s="258"/>
      <c r="C21" s="258"/>
      <c r="D21" s="348"/>
      <c r="E21" s="348"/>
      <c r="F21" s="348"/>
      <c r="G21" s="348"/>
      <c r="H21" s="258"/>
      <c r="I21" s="258"/>
      <c r="J21" s="258"/>
      <c r="K21" s="258"/>
    </row>
    <row r="22" spans="1:11">
      <c r="A22" s="258"/>
      <c r="B22" s="258"/>
      <c r="C22" s="258"/>
      <c r="D22" s="348"/>
      <c r="E22" s="348"/>
      <c r="F22" s="348"/>
      <c r="G22" s="348"/>
      <c r="H22" s="258"/>
      <c r="I22" s="258"/>
      <c r="J22" s="258"/>
      <c r="K22" s="258"/>
    </row>
    <row r="23" spans="1:11">
      <c r="A23" s="258"/>
      <c r="B23" s="258"/>
      <c r="C23" s="258"/>
      <c r="D23" s="348"/>
      <c r="E23" s="348"/>
      <c r="F23" s="348"/>
      <c r="G23" s="348"/>
      <c r="H23" s="258"/>
      <c r="I23" s="258"/>
      <c r="J23" s="258"/>
      <c r="K23" s="258"/>
    </row>
    <row r="24" spans="1:11">
      <c r="A24" s="258"/>
      <c r="B24" s="258"/>
      <c r="C24" s="258"/>
      <c r="D24" s="348"/>
      <c r="E24" s="348"/>
      <c r="F24" s="348"/>
      <c r="G24" s="348"/>
      <c r="H24" s="258"/>
      <c r="I24" s="258"/>
      <c r="J24" s="258"/>
      <c r="K24" s="258"/>
    </row>
    <row r="25" spans="1:11">
      <c r="A25" s="258"/>
      <c r="B25" s="258"/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ht="42" customHeight="1">
      <c r="A26" s="258"/>
      <c r="B26" s="258"/>
      <c r="C26" s="258"/>
      <c r="D26" s="258"/>
      <c r="E26" s="354" t="s">
        <v>17</v>
      </c>
      <c r="F26" s="354"/>
      <c r="G26" s="354"/>
      <c r="H26" s="355" t="s">
        <v>18</v>
      </c>
      <c r="I26" s="355"/>
      <c r="J26" s="355"/>
      <c r="K26" s="355"/>
    </row>
    <row r="27" spans="1:11">
      <c r="A27" s="258"/>
      <c r="B27" s="258"/>
      <c r="C27" s="258"/>
      <c r="D27" s="258"/>
      <c r="E27" s="351" t="s">
        <v>19</v>
      </c>
      <c r="F27" s="351"/>
      <c r="G27" s="351"/>
      <c r="H27" s="356" t="s">
        <v>20</v>
      </c>
      <c r="I27" s="356"/>
      <c r="J27" s="356"/>
      <c r="K27" s="356"/>
    </row>
    <row r="28" spans="1:11">
      <c r="A28" s="258"/>
      <c r="B28" s="258"/>
      <c r="C28" s="258"/>
      <c r="D28" s="258"/>
      <c r="E28" s="349" t="s">
        <v>21</v>
      </c>
      <c r="F28" s="345"/>
      <c r="G28" s="345"/>
      <c r="H28" s="345"/>
      <c r="I28" s="350"/>
      <c r="J28" s="347">
        <v>3</v>
      </c>
      <c r="K28" s="258" t="s">
        <v>22</v>
      </c>
    </row>
    <row r="29" spans="1:11">
      <c r="A29" s="258"/>
      <c r="B29" s="258"/>
      <c r="C29" s="258"/>
      <c r="D29" s="258"/>
      <c r="E29" s="258" t="s">
        <v>23</v>
      </c>
      <c r="F29" s="347">
        <v>10</v>
      </c>
      <c r="G29" s="258" t="s">
        <v>24</v>
      </c>
      <c r="H29" s="258"/>
      <c r="I29" s="258"/>
      <c r="J29" s="258"/>
      <c r="K29" s="258"/>
    </row>
    <row r="30" spans="1:11">
      <c r="A30" s="258"/>
      <c r="B30" s="258"/>
      <c r="C30" s="258"/>
      <c r="D30" s="258"/>
      <c r="E30" s="351" t="s">
        <v>25</v>
      </c>
      <c r="F30" s="351"/>
      <c r="G30" s="352" t="s">
        <v>26</v>
      </c>
      <c r="H30" s="352"/>
      <c r="I30" s="352"/>
      <c r="J30" s="352"/>
      <c r="K30" s="352"/>
    </row>
    <row r="31" spans="1:11">
      <c r="E31" s="351" t="s">
        <v>27</v>
      </c>
      <c r="F31" s="351"/>
      <c r="G31" s="351"/>
      <c r="H31" s="351"/>
      <c r="I31" s="351"/>
      <c r="J31" s="351"/>
      <c r="K31" s="351"/>
    </row>
    <row r="32" spans="1:11">
      <c r="E32" s="351" t="s">
        <v>28</v>
      </c>
      <c r="F32" s="351"/>
      <c r="G32" s="351"/>
      <c r="H32" s="352" t="s">
        <v>29</v>
      </c>
      <c r="I32" s="352"/>
      <c r="J32" s="352"/>
      <c r="K32" s="352"/>
    </row>
  </sheetData>
  <mergeCells count="25">
    <mergeCell ref="G1:K1"/>
    <mergeCell ref="G2:J2"/>
    <mergeCell ref="G4:K4"/>
    <mergeCell ref="H5:I5"/>
    <mergeCell ref="A9:J9"/>
    <mergeCell ref="A10:K10"/>
    <mergeCell ref="A11:K11"/>
    <mergeCell ref="A12:K12"/>
    <mergeCell ref="A13:J13"/>
    <mergeCell ref="A14:K14"/>
    <mergeCell ref="A16:K16"/>
    <mergeCell ref="A17:J17"/>
    <mergeCell ref="A19:C19"/>
    <mergeCell ref="D19:G19"/>
    <mergeCell ref="H19:J19"/>
    <mergeCell ref="D20:G20"/>
    <mergeCell ref="E26:G26"/>
    <mergeCell ref="H26:K26"/>
    <mergeCell ref="E27:G27"/>
    <mergeCell ref="H27:K27"/>
    <mergeCell ref="E30:F30"/>
    <mergeCell ref="G30:K30"/>
    <mergeCell ref="E31:K31"/>
    <mergeCell ref="E32:G32"/>
    <mergeCell ref="H32:K3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Q26"/>
  <sheetViews>
    <sheetView view="pageBreakPreview" topLeftCell="A4" zoomScale="150" zoomScaleNormal="125" workbookViewId="0">
      <selection activeCell="AA17" sqref="AA17:AB17"/>
    </sheetView>
  </sheetViews>
  <sheetFormatPr defaultColWidth="9.140625" defaultRowHeight="12.75"/>
  <cols>
    <col min="1" max="5" width="2.140625" style="274" customWidth="1"/>
    <col min="6" max="6" width="2.28515625" style="274" customWidth="1"/>
    <col min="7" max="8" width="2.140625" style="274" customWidth="1"/>
    <col min="9" max="10" width="1.28515625" style="274" customWidth="1"/>
    <col min="11" max="11" width="0.7109375" style="274" customWidth="1"/>
    <col min="12" max="12" width="1.42578125" style="274" customWidth="1"/>
    <col min="13" max="13" width="1" style="274" customWidth="1"/>
    <col min="14" max="14" width="1.42578125" style="274" customWidth="1"/>
    <col min="15" max="16" width="2.140625" style="274" customWidth="1"/>
    <col min="17" max="17" width="0.7109375" style="274" customWidth="1"/>
    <col min="18" max="18" width="0.28515625" style="274" customWidth="1"/>
    <col min="19" max="19" width="1.140625" style="274" customWidth="1"/>
    <col min="20" max="20" width="0.7109375" style="274" customWidth="1"/>
    <col min="21" max="21" width="0.28515625" style="274" customWidth="1"/>
    <col min="22" max="26" width="1.28515625" style="274" customWidth="1"/>
    <col min="27" max="33" width="1.140625" style="274" customWidth="1"/>
    <col min="34" max="34" width="1.42578125" style="274" customWidth="1"/>
    <col min="35" max="35" width="2.140625" style="274" customWidth="1"/>
    <col min="36" max="37" width="1.28515625" style="274" customWidth="1"/>
    <col min="38" max="38" width="2.140625" style="274" customWidth="1"/>
    <col min="39" max="40" width="1.28515625" style="274" customWidth="1"/>
    <col min="41" max="41" width="2.140625" style="274" customWidth="1"/>
    <col min="42" max="43" width="1.28515625" style="274" customWidth="1"/>
    <col min="44" max="44" width="2.140625" style="274" customWidth="1"/>
    <col min="45" max="47" width="1.140625" style="274" customWidth="1"/>
    <col min="48" max="49" width="0.7109375" style="274" customWidth="1"/>
    <col min="50" max="52" width="2.140625" style="274" customWidth="1"/>
    <col min="53" max="53" width="1.28515625" style="274" customWidth="1"/>
    <col min="54" max="54" width="1" style="274" customWidth="1"/>
    <col min="55" max="55" width="2.5703125" style="274" customWidth="1"/>
    <col min="56" max="56" width="1.140625" style="274" customWidth="1"/>
    <col min="57" max="57" width="0.28515625" style="274" customWidth="1"/>
    <col min="58" max="58" width="0.7109375" style="274" customWidth="1"/>
    <col min="59" max="60" width="1.28515625" style="274" customWidth="1"/>
    <col min="61" max="64" width="2.140625" style="274" customWidth="1"/>
    <col min="65" max="66" width="1.140625" style="274" customWidth="1"/>
    <col min="67" max="68" width="1.28515625" style="274" customWidth="1"/>
    <col min="69" max="69" width="1.140625" style="274" customWidth="1"/>
    <col min="70" max="70" width="0.28515625" style="274" customWidth="1"/>
    <col min="71" max="71" width="0.7109375" style="274" customWidth="1"/>
    <col min="72" max="72" width="1.28515625" style="274" customWidth="1"/>
    <col min="73" max="73" width="0.85546875" style="274" customWidth="1"/>
    <col min="74" max="81" width="2.140625" style="274" customWidth="1"/>
    <col min="82" max="82" width="2.28515625" style="274" customWidth="1"/>
    <col min="83" max="83" width="6.85546875" style="274" customWidth="1"/>
    <col min="84" max="84" width="5.85546875" style="274" customWidth="1"/>
    <col min="85" max="85" width="2.85546875" style="274" customWidth="1"/>
    <col min="86" max="86" width="1.42578125" style="274" hidden="1" customWidth="1"/>
    <col min="87" max="87" width="2.28515625" style="274" customWidth="1"/>
    <col min="88" max="88" width="2.42578125" style="274" customWidth="1"/>
    <col min="89" max="89" width="1.7109375" style="274" customWidth="1"/>
    <col min="90" max="90" width="0.28515625" style="274" customWidth="1"/>
    <col min="91" max="92" width="2" style="274" customWidth="1"/>
    <col min="93" max="93" width="3.140625" style="274" customWidth="1"/>
    <col min="94" max="94" width="3.28515625" style="274" customWidth="1"/>
    <col min="95" max="16384" width="9.140625" style="274"/>
  </cols>
  <sheetData>
    <row r="2" spans="1:94">
      <c r="J2" s="297"/>
      <c r="K2" s="297"/>
    </row>
    <row r="5" spans="1:94" ht="3.75" customHeight="1"/>
    <row r="6" spans="1:94" ht="15.75" customHeight="1">
      <c r="A6" s="407" t="s">
        <v>30</v>
      </c>
      <c r="B6" s="369" t="s">
        <v>31</v>
      </c>
      <c r="C6" s="370"/>
      <c r="D6" s="370"/>
      <c r="E6" s="387"/>
      <c r="F6" s="410" t="s">
        <v>32</v>
      </c>
      <c r="G6" s="369" t="s">
        <v>33</v>
      </c>
      <c r="H6" s="370"/>
      <c r="I6" s="370"/>
      <c r="J6" s="370"/>
      <c r="K6" s="361" t="s">
        <v>34</v>
      </c>
      <c r="L6" s="362"/>
      <c r="M6" s="369" t="s">
        <v>35</v>
      </c>
      <c r="N6" s="370"/>
      <c r="O6" s="370"/>
      <c r="P6" s="370"/>
      <c r="Q6" s="370"/>
      <c r="R6" s="370"/>
      <c r="S6" s="387"/>
      <c r="T6" s="369" t="s">
        <v>36</v>
      </c>
      <c r="U6" s="370"/>
      <c r="V6" s="370"/>
      <c r="W6" s="370"/>
      <c r="X6" s="370"/>
      <c r="Y6" s="370"/>
      <c r="Z6" s="370"/>
      <c r="AA6" s="370"/>
      <c r="AB6" s="387"/>
      <c r="AC6" s="360" t="s">
        <v>37</v>
      </c>
      <c r="AD6" s="362"/>
      <c r="AE6" s="369" t="s">
        <v>38</v>
      </c>
      <c r="AF6" s="370"/>
      <c r="AG6" s="370"/>
      <c r="AH6" s="370"/>
      <c r="AI6" s="387"/>
      <c r="AJ6" s="360" t="s">
        <v>39</v>
      </c>
      <c r="AK6" s="362"/>
      <c r="AL6" s="389" t="s">
        <v>40</v>
      </c>
      <c r="AM6" s="389"/>
      <c r="AN6" s="389"/>
      <c r="AO6" s="389"/>
      <c r="AP6" s="360" t="s">
        <v>41</v>
      </c>
      <c r="AQ6" s="362"/>
      <c r="AR6" s="369" t="s">
        <v>42</v>
      </c>
      <c r="AS6" s="370"/>
      <c r="AT6" s="370"/>
      <c r="AU6" s="370"/>
      <c r="AV6" s="370"/>
      <c r="AW6" s="370"/>
      <c r="AX6" s="387"/>
      <c r="AY6" s="381" t="s">
        <v>43</v>
      </c>
      <c r="AZ6" s="369" t="s">
        <v>44</v>
      </c>
      <c r="BA6" s="370"/>
      <c r="BB6" s="370"/>
      <c r="BC6" s="387"/>
      <c r="BD6" s="360" t="s">
        <v>45</v>
      </c>
      <c r="BE6" s="361"/>
      <c r="BF6" s="362"/>
      <c r="BG6" s="369" t="s">
        <v>46</v>
      </c>
      <c r="BH6" s="370"/>
      <c r="BI6" s="370"/>
      <c r="BJ6" s="370"/>
      <c r="BK6" s="387"/>
      <c r="BL6" s="369" t="s">
        <v>47</v>
      </c>
      <c r="BM6" s="370"/>
      <c r="BN6" s="370"/>
      <c r="BO6" s="370"/>
      <c r="BP6" s="370"/>
      <c r="BQ6" s="370"/>
      <c r="BR6" s="370"/>
      <c r="BS6" s="387"/>
      <c r="BT6" s="360" t="s">
        <v>48</v>
      </c>
      <c r="BU6" s="362"/>
      <c r="BV6" s="369" t="s">
        <v>49</v>
      </c>
      <c r="BW6" s="370"/>
      <c r="BX6" s="370"/>
      <c r="BY6" s="384" t="s">
        <v>50</v>
      </c>
      <c r="BZ6" s="389" t="s">
        <v>51</v>
      </c>
      <c r="CA6" s="389"/>
      <c r="CB6" s="389"/>
      <c r="CC6" s="389"/>
      <c r="CD6" s="384" t="s">
        <v>52</v>
      </c>
      <c r="CE6" s="369" t="s">
        <v>53</v>
      </c>
      <c r="CF6" s="387"/>
      <c r="CG6" s="381" t="s">
        <v>54</v>
      </c>
      <c r="CH6" s="390" t="s">
        <v>55</v>
      </c>
      <c r="CI6" s="391"/>
      <c r="CJ6" s="391"/>
      <c r="CK6" s="391"/>
      <c r="CL6" s="391"/>
      <c r="CM6" s="381" t="s">
        <v>56</v>
      </c>
      <c r="CN6" s="380" t="s">
        <v>57</v>
      </c>
      <c r="CO6" s="380" t="s">
        <v>58</v>
      </c>
      <c r="CP6" s="380" t="s">
        <v>59</v>
      </c>
    </row>
    <row r="7" spans="1:94" ht="12.75" customHeight="1">
      <c r="A7" s="408"/>
      <c r="B7" s="371"/>
      <c r="C7" s="372"/>
      <c r="D7" s="372"/>
      <c r="E7" s="388"/>
      <c r="F7" s="365"/>
      <c r="G7" s="371"/>
      <c r="H7" s="372"/>
      <c r="I7" s="372"/>
      <c r="J7" s="372"/>
      <c r="K7" s="364"/>
      <c r="L7" s="365"/>
      <c r="M7" s="371"/>
      <c r="N7" s="372"/>
      <c r="O7" s="372"/>
      <c r="P7" s="372"/>
      <c r="Q7" s="372"/>
      <c r="R7" s="372"/>
      <c r="S7" s="388"/>
      <c r="T7" s="371"/>
      <c r="U7" s="372"/>
      <c r="V7" s="372"/>
      <c r="W7" s="372"/>
      <c r="X7" s="372"/>
      <c r="Y7" s="372"/>
      <c r="Z7" s="372"/>
      <c r="AA7" s="372"/>
      <c r="AB7" s="388"/>
      <c r="AC7" s="363"/>
      <c r="AD7" s="365"/>
      <c r="AE7" s="371"/>
      <c r="AF7" s="372"/>
      <c r="AG7" s="372"/>
      <c r="AH7" s="372"/>
      <c r="AI7" s="388"/>
      <c r="AJ7" s="363"/>
      <c r="AK7" s="365"/>
      <c r="AL7" s="389"/>
      <c r="AM7" s="389"/>
      <c r="AN7" s="389"/>
      <c r="AO7" s="389"/>
      <c r="AP7" s="363"/>
      <c r="AQ7" s="365"/>
      <c r="AR7" s="371"/>
      <c r="AS7" s="372"/>
      <c r="AT7" s="372"/>
      <c r="AU7" s="372"/>
      <c r="AV7" s="372"/>
      <c r="AW7" s="372"/>
      <c r="AX7" s="388"/>
      <c r="AY7" s="382"/>
      <c r="AZ7" s="371"/>
      <c r="BA7" s="372"/>
      <c r="BB7" s="372"/>
      <c r="BC7" s="388"/>
      <c r="BD7" s="363"/>
      <c r="BE7" s="364"/>
      <c r="BF7" s="365"/>
      <c r="BG7" s="371"/>
      <c r="BH7" s="372"/>
      <c r="BI7" s="372"/>
      <c r="BJ7" s="372"/>
      <c r="BK7" s="388"/>
      <c r="BL7" s="371"/>
      <c r="BM7" s="372"/>
      <c r="BN7" s="372"/>
      <c r="BO7" s="372"/>
      <c r="BP7" s="372"/>
      <c r="BQ7" s="372"/>
      <c r="BR7" s="372"/>
      <c r="BS7" s="388"/>
      <c r="BT7" s="363"/>
      <c r="BU7" s="365"/>
      <c r="BV7" s="371"/>
      <c r="BW7" s="372"/>
      <c r="BX7" s="372"/>
      <c r="BY7" s="384"/>
      <c r="BZ7" s="389"/>
      <c r="CA7" s="389"/>
      <c r="CB7" s="389"/>
      <c r="CC7" s="389"/>
      <c r="CD7" s="384"/>
      <c r="CE7" s="371"/>
      <c r="CF7" s="388"/>
      <c r="CG7" s="382"/>
      <c r="CH7" s="392"/>
      <c r="CI7" s="393"/>
      <c r="CJ7" s="393"/>
      <c r="CK7" s="393"/>
      <c r="CL7" s="393"/>
      <c r="CM7" s="382"/>
      <c r="CN7" s="380"/>
      <c r="CO7" s="380"/>
      <c r="CP7" s="380"/>
    </row>
    <row r="8" spans="1:94" s="272" customFormat="1" ht="12.75" customHeight="1">
      <c r="A8" s="408"/>
      <c r="B8" s="381" t="s">
        <v>60</v>
      </c>
      <c r="C8" s="381" t="s">
        <v>61</v>
      </c>
      <c r="D8" s="384" t="s">
        <v>62</v>
      </c>
      <c r="E8" s="381" t="s">
        <v>63</v>
      </c>
      <c r="F8" s="365"/>
      <c r="G8" s="384" t="s">
        <v>64</v>
      </c>
      <c r="H8" s="384" t="s">
        <v>65</v>
      </c>
      <c r="I8" s="360" t="s">
        <v>66</v>
      </c>
      <c r="J8" s="362"/>
      <c r="K8" s="364"/>
      <c r="L8" s="365"/>
      <c r="M8" s="360" t="s">
        <v>67</v>
      </c>
      <c r="N8" s="362"/>
      <c r="O8" s="384" t="s">
        <v>68</v>
      </c>
      <c r="P8" s="381" t="s">
        <v>69</v>
      </c>
      <c r="Q8" s="360" t="s">
        <v>70</v>
      </c>
      <c r="R8" s="361"/>
      <c r="S8" s="362"/>
      <c r="T8" s="360" t="s">
        <v>71</v>
      </c>
      <c r="U8" s="361"/>
      <c r="V8" s="362"/>
      <c r="W8" s="360" t="s">
        <v>72</v>
      </c>
      <c r="X8" s="362"/>
      <c r="Y8" s="360" t="s">
        <v>62</v>
      </c>
      <c r="Z8" s="362"/>
      <c r="AA8" s="360" t="s">
        <v>63</v>
      </c>
      <c r="AB8" s="362"/>
      <c r="AC8" s="363"/>
      <c r="AD8" s="365"/>
      <c r="AE8" s="360" t="s">
        <v>73</v>
      </c>
      <c r="AF8" s="362"/>
      <c r="AG8" s="360" t="s">
        <v>74</v>
      </c>
      <c r="AH8" s="362"/>
      <c r="AI8" s="384" t="s">
        <v>75</v>
      </c>
      <c r="AJ8" s="363"/>
      <c r="AK8" s="365"/>
      <c r="AL8" s="384" t="s">
        <v>76</v>
      </c>
      <c r="AM8" s="360" t="s">
        <v>77</v>
      </c>
      <c r="AN8" s="362"/>
      <c r="AO8" s="384" t="s">
        <v>78</v>
      </c>
      <c r="AP8" s="363"/>
      <c r="AQ8" s="365"/>
      <c r="AR8" s="384" t="s">
        <v>76</v>
      </c>
      <c r="AS8" s="360" t="s">
        <v>79</v>
      </c>
      <c r="AT8" s="362"/>
      <c r="AU8" s="360" t="s">
        <v>78</v>
      </c>
      <c r="AV8" s="361"/>
      <c r="AW8" s="362"/>
      <c r="AX8" s="381" t="s">
        <v>80</v>
      </c>
      <c r="AY8" s="382"/>
      <c r="AZ8" s="384" t="s">
        <v>64</v>
      </c>
      <c r="BA8" s="360" t="s">
        <v>81</v>
      </c>
      <c r="BB8" s="362"/>
      <c r="BC8" s="384" t="s">
        <v>82</v>
      </c>
      <c r="BD8" s="363"/>
      <c r="BE8" s="364"/>
      <c r="BF8" s="365"/>
      <c r="BG8" s="360" t="s">
        <v>83</v>
      </c>
      <c r="BH8" s="362"/>
      <c r="BI8" s="384" t="s">
        <v>84</v>
      </c>
      <c r="BJ8" s="385" t="s">
        <v>85</v>
      </c>
      <c r="BK8" s="384" t="s">
        <v>86</v>
      </c>
      <c r="BL8" s="384" t="s">
        <v>87</v>
      </c>
      <c r="BM8" s="360" t="s">
        <v>61</v>
      </c>
      <c r="BN8" s="362"/>
      <c r="BO8" s="360" t="s">
        <v>88</v>
      </c>
      <c r="BP8" s="362"/>
      <c r="BQ8" s="360" t="s">
        <v>89</v>
      </c>
      <c r="BR8" s="361"/>
      <c r="BS8" s="362"/>
      <c r="BT8" s="363"/>
      <c r="BU8" s="365"/>
      <c r="BV8" s="384" t="s">
        <v>90</v>
      </c>
      <c r="BW8" s="384" t="s">
        <v>65</v>
      </c>
      <c r="BX8" s="381" t="s">
        <v>82</v>
      </c>
      <c r="BY8" s="384"/>
      <c r="BZ8" s="384" t="s">
        <v>67</v>
      </c>
      <c r="CA8" s="384" t="s">
        <v>91</v>
      </c>
      <c r="CB8" s="384" t="s">
        <v>69</v>
      </c>
      <c r="CC8" s="384" t="s">
        <v>92</v>
      </c>
      <c r="CD8" s="384"/>
      <c r="CE8" s="384" t="s">
        <v>93</v>
      </c>
      <c r="CF8" s="384" t="s">
        <v>94</v>
      </c>
      <c r="CG8" s="382"/>
      <c r="CH8" s="377"/>
      <c r="CI8" s="378" t="s">
        <v>95</v>
      </c>
      <c r="CJ8" s="379" t="s">
        <v>96</v>
      </c>
      <c r="CK8" s="373" t="s">
        <v>97</v>
      </c>
      <c r="CL8" s="374"/>
      <c r="CM8" s="382"/>
      <c r="CN8" s="380"/>
      <c r="CO8" s="380"/>
      <c r="CP8" s="380"/>
    </row>
    <row r="9" spans="1:94" s="272" customFormat="1" ht="20.25" customHeight="1">
      <c r="A9" s="409"/>
      <c r="B9" s="383"/>
      <c r="C9" s="383"/>
      <c r="D9" s="384"/>
      <c r="E9" s="383"/>
      <c r="F9" s="365"/>
      <c r="G9" s="384"/>
      <c r="H9" s="384"/>
      <c r="I9" s="363"/>
      <c r="J9" s="365"/>
      <c r="K9" s="364"/>
      <c r="L9" s="365"/>
      <c r="M9" s="363"/>
      <c r="N9" s="365"/>
      <c r="O9" s="384"/>
      <c r="P9" s="383"/>
      <c r="Q9" s="363"/>
      <c r="R9" s="364"/>
      <c r="S9" s="365"/>
      <c r="T9" s="363"/>
      <c r="U9" s="364"/>
      <c r="V9" s="365"/>
      <c r="W9" s="363"/>
      <c r="X9" s="365"/>
      <c r="Y9" s="363"/>
      <c r="Z9" s="365"/>
      <c r="AA9" s="366"/>
      <c r="AB9" s="367"/>
      <c r="AC9" s="363"/>
      <c r="AD9" s="365"/>
      <c r="AE9" s="363"/>
      <c r="AF9" s="365"/>
      <c r="AG9" s="363"/>
      <c r="AH9" s="365"/>
      <c r="AI9" s="384"/>
      <c r="AJ9" s="363"/>
      <c r="AK9" s="365"/>
      <c r="AL9" s="384"/>
      <c r="AM9" s="363"/>
      <c r="AN9" s="365"/>
      <c r="AO9" s="384"/>
      <c r="AP9" s="363"/>
      <c r="AQ9" s="365"/>
      <c r="AR9" s="384"/>
      <c r="AS9" s="363"/>
      <c r="AT9" s="365"/>
      <c r="AU9" s="363"/>
      <c r="AV9" s="364"/>
      <c r="AW9" s="365"/>
      <c r="AX9" s="383"/>
      <c r="AY9" s="382"/>
      <c r="AZ9" s="384"/>
      <c r="BA9" s="363"/>
      <c r="BB9" s="365"/>
      <c r="BC9" s="384"/>
      <c r="BD9" s="363"/>
      <c r="BE9" s="364"/>
      <c r="BF9" s="365"/>
      <c r="BG9" s="363"/>
      <c r="BH9" s="365"/>
      <c r="BI9" s="384"/>
      <c r="BJ9" s="386"/>
      <c r="BK9" s="384"/>
      <c r="BL9" s="384"/>
      <c r="BM9" s="363"/>
      <c r="BN9" s="365"/>
      <c r="BO9" s="363"/>
      <c r="BP9" s="365"/>
      <c r="BQ9" s="366"/>
      <c r="BR9" s="368"/>
      <c r="BS9" s="367"/>
      <c r="BT9" s="363"/>
      <c r="BU9" s="365"/>
      <c r="BV9" s="384"/>
      <c r="BW9" s="384"/>
      <c r="BX9" s="383"/>
      <c r="BY9" s="384"/>
      <c r="BZ9" s="384"/>
      <c r="CA9" s="384"/>
      <c r="CB9" s="384"/>
      <c r="CC9" s="384"/>
      <c r="CD9" s="384"/>
      <c r="CE9" s="384"/>
      <c r="CF9" s="384"/>
      <c r="CG9" s="383"/>
      <c r="CH9" s="378"/>
      <c r="CI9" s="378"/>
      <c r="CJ9" s="380"/>
      <c r="CK9" s="375"/>
      <c r="CL9" s="376"/>
      <c r="CM9" s="383"/>
      <c r="CN9" s="380"/>
      <c r="CO9" s="380"/>
      <c r="CP9" s="380"/>
    </row>
    <row r="10" spans="1:94" ht="6.75" hidden="1" customHeight="1">
      <c r="A10" s="278"/>
      <c r="B10" s="277">
        <v>7</v>
      </c>
      <c r="C10" s="277"/>
      <c r="D10" s="384"/>
      <c r="E10" s="277"/>
      <c r="F10" s="365"/>
      <c r="G10" s="384"/>
      <c r="H10" s="384"/>
      <c r="I10" s="363"/>
      <c r="J10" s="365"/>
      <c r="K10" s="364"/>
      <c r="L10" s="365"/>
      <c r="M10" s="363"/>
      <c r="N10" s="365"/>
      <c r="O10" s="384"/>
      <c r="P10" s="277"/>
      <c r="Q10" s="298"/>
      <c r="R10" s="304"/>
      <c r="S10" s="305"/>
      <c r="T10" s="363"/>
      <c r="U10" s="364"/>
      <c r="V10" s="365"/>
      <c r="W10" s="363"/>
      <c r="X10" s="365"/>
      <c r="Y10" s="298"/>
      <c r="Z10" s="298"/>
      <c r="AA10" s="275"/>
      <c r="AB10" s="291"/>
      <c r="AC10" s="363"/>
      <c r="AD10" s="365"/>
      <c r="AE10" s="363"/>
      <c r="AF10" s="365"/>
      <c r="AG10" s="363"/>
      <c r="AH10" s="365"/>
      <c r="AI10" s="384"/>
      <c r="AJ10" s="363"/>
      <c r="AK10" s="365"/>
      <c r="AL10" s="384"/>
      <c r="AM10" s="363"/>
      <c r="AN10" s="365"/>
      <c r="AO10" s="384"/>
      <c r="AP10" s="363"/>
      <c r="AQ10" s="365"/>
      <c r="AR10" s="384"/>
      <c r="AS10" s="363"/>
      <c r="AT10" s="365"/>
      <c r="AU10" s="363"/>
      <c r="AV10" s="364"/>
      <c r="AW10" s="365"/>
      <c r="AX10" s="277"/>
      <c r="AY10" s="382"/>
      <c r="AZ10" s="384"/>
      <c r="BA10" s="277"/>
      <c r="BB10" s="315"/>
      <c r="BC10" s="384"/>
      <c r="BD10" s="304"/>
      <c r="BE10" s="322"/>
      <c r="BF10" s="305"/>
      <c r="BG10" s="363"/>
      <c r="BH10" s="365"/>
      <c r="BI10" s="384"/>
      <c r="BJ10" s="277"/>
      <c r="BK10" s="384"/>
      <c r="BL10" s="384"/>
      <c r="BM10" s="363"/>
      <c r="BN10" s="365"/>
      <c r="BO10" s="363"/>
      <c r="BP10" s="365"/>
      <c r="BQ10" s="277"/>
      <c r="BR10" s="277"/>
      <c r="BS10" s="277"/>
      <c r="BT10" s="363"/>
      <c r="BU10" s="365"/>
      <c r="BV10" s="384"/>
      <c r="BW10" s="384"/>
      <c r="BX10" s="277"/>
      <c r="BY10" s="384"/>
      <c r="BZ10" s="384"/>
      <c r="CA10" s="384"/>
      <c r="CB10" s="384"/>
      <c r="CC10" s="384"/>
      <c r="CD10" s="384"/>
      <c r="CE10" s="384"/>
      <c r="CF10" s="384"/>
      <c r="CG10" s="279"/>
      <c r="CH10" s="378"/>
      <c r="CI10" s="314"/>
      <c r="CJ10" s="380"/>
      <c r="CK10" s="375"/>
      <c r="CL10" s="376"/>
      <c r="CM10" s="332"/>
      <c r="CN10" s="380"/>
      <c r="CO10" s="380"/>
      <c r="CP10" s="380"/>
    </row>
    <row r="11" spans="1:94" ht="12.75" hidden="1" customHeight="1">
      <c r="A11" s="278"/>
      <c r="B11" s="279"/>
      <c r="C11" s="277"/>
      <c r="D11" s="384"/>
      <c r="E11" s="277"/>
      <c r="F11" s="365"/>
      <c r="G11" s="384"/>
      <c r="H11" s="384"/>
      <c r="I11" s="363"/>
      <c r="J11" s="365"/>
      <c r="K11" s="364"/>
      <c r="L11" s="365"/>
      <c r="M11" s="363"/>
      <c r="N11" s="365"/>
      <c r="O11" s="384"/>
      <c r="P11" s="277"/>
      <c r="Q11" s="298"/>
      <c r="R11" s="304"/>
      <c r="S11" s="305"/>
      <c r="T11" s="363"/>
      <c r="U11" s="364"/>
      <c r="V11" s="365"/>
      <c r="W11" s="363"/>
      <c r="X11" s="365"/>
      <c r="Y11" s="298"/>
      <c r="Z11" s="298"/>
      <c r="AA11" s="275"/>
      <c r="AB11" s="291"/>
      <c r="AC11" s="363"/>
      <c r="AD11" s="365"/>
      <c r="AE11" s="363"/>
      <c r="AF11" s="365"/>
      <c r="AG11" s="363"/>
      <c r="AH11" s="365"/>
      <c r="AI11" s="384"/>
      <c r="AJ11" s="363"/>
      <c r="AK11" s="365"/>
      <c r="AL11" s="384"/>
      <c r="AM11" s="363"/>
      <c r="AN11" s="365"/>
      <c r="AO11" s="384"/>
      <c r="AP11" s="363"/>
      <c r="AQ11" s="365"/>
      <c r="AR11" s="384"/>
      <c r="AS11" s="363"/>
      <c r="AT11" s="365"/>
      <c r="AU11" s="363"/>
      <c r="AV11" s="364"/>
      <c r="AW11" s="365"/>
      <c r="AX11" s="277"/>
      <c r="AY11" s="382"/>
      <c r="AZ11" s="384"/>
      <c r="BA11" s="277"/>
      <c r="BB11" s="315"/>
      <c r="BC11" s="384"/>
      <c r="BD11" s="304"/>
      <c r="BE11" s="322"/>
      <c r="BF11" s="305"/>
      <c r="BG11" s="363"/>
      <c r="BH11" s="365"/>
      <c r="BI11" s="384"/>
      <c r="BJ11" s="277"/>
      <c r="BK11" s="384"/>
      <c r="BL11" s="384"/>
      <c r="BM11" s="363"/>
      <c r="BN11" s="365"/>
      <c r="BO11" s="363"/>
      <c r="BP11" s="365"/>
      <c r="BQ11" s="277"/>
      <c r="BR11" s="277"/>
      <c r="BS11" s="277"/>
      <c r="BT11" s="363"/>
      <c r="BU11" s="365"/>
      <c r="BV11" s="384"/>
      <c r="BW11" s="384"/>
      <c r="BX11" s="277"/>
      <c r="BY11" s="384"/>
      <c r="BZ11" s="384"/>
      <c r="CA11" s="384"/>
      <c r="CB11" s="384"/>
      <c r="CC11" s="384"/>
      <c r="CD11" s="384"/>
      <c r="CE11" s="384"/>
      <c r="CF11" s="384"/>
      <c r="CG11" s="279"/>
      <c r="CH11" s="378"/>
      <c r="CI11" s="314"/>
      <c r="CJ11" s="380"/>
      <c r="CK11" s="375"/>
      <c r="CL11" s="376"/>
      <c r="CM11" s="332"/>
      <c r="CN11" s="380"/>
      <c r="CO11" s="380"/>
      <c r="CP11" s="380"/>
    </row>
    <row r="12" spans="1:94" ht="12.75" hidden="1" customHeight="1">
      <c r="A12" s="278"/>
      <c r="B12" s="279"/>
      <c r="C12" s="277"/>
      <c r="D12" s="384"/>
      <c r="E12" s="277"/>
      <c r="F12" s="365"/>
      <c r="G12" s="384"/>
      <c r="H12" s="384"/>
      <c r="I12" s="363"/>
      <c r="J12" s="365"/>
      <c r="K12" s="364"/>
      <c r="L12" s="365"/>
      <c r="M12" s="363"/>
      <c r="N12" s="365"/>
      <c r="O12" s="384"/>
      <c r="P12" s="277"/>
      <c r="Q12" s="298"/>
      <c r="R12" s="304"/>
      <c r="S12" s="305"/>
      <c r="T12" s="363"/>
      <c r="U12" s="364"/>
      <c r="V12" s="365"/>
      <c r="W12" s="363"/>
      <c r="X12" s="365"/>
      <c r="Y12" s="298"/>
      <c r="Z12" s="298"/>
      <c r="AA12" s="275"/>
      <c r="AB12" s="291"/>
      <c r="AC12" s="363"/>
      <c r="AD12" s="365"/>
      <c r="AE12" s="363"/>
      <c r="AF12" s="365"/>
      <c r="AG12" s="363"/>
      <c r="AH12" s="365"/>
      <c r="AI12" s="384"/>
      <c r="AJ12" s="363"/>
      <c r="AK12" s="365"/>
      <c r="AL12" s="384"/>
      <c r="AM12" s="363"/>
      <c r="AN12" s="365"/>
      <c r="AO12" s="384"/>
      <c r="AP12" s="363"/>
      <c r="AQ12" s="365"/>
      <c r="AR12" s="384"/>
      <c r="AS12" s="363"/>
      <c r="AT12" s="365"/>
      <c r="AU12" s="363"/>
      <c r="AV12" s="364"/>
      <c r="AW12" s="365"/>
      <c r="AX12" s="277"/>
      <c r="AY12" s="382"/>
      <c r="AZ12" s="384"/>
      <c r="BA12" s="277"/>
      <c r="BB12" s="315"/>
      <c r="BC12" s="384"/>
      <c r="BD12" s="304"/>
      <c r="BE12" s="322"/>
      <c r="BF12" s="305"/>
      <c r="BG12" s="363"/>
      <c r="BH12" s="365"/>
      <c r="BI12" s="384"/>
      <c r="BJ12" s="277"/>
      <c r="BK12" s="384"/>
      <c r="BL12" s="384"/>
      <c r="BM12" s="363"/>
      <c r="BN12" s="365"/>
      <c r="BO12" s="363"/>
      <c r="BP12" s="365"/>
      <c r="BQ12" s="277"/>
      <c r="BR12" s="277"/>
      <c r="BS12" s="277"/>
      <c r="BT12" s="363"/>
      <c r="BU12" s="365"/>
      <c r="BV12" s="384"/>
      <c r="BW12" s="384"/>
      <c r="BX12" s="277"/>
      <c r="BY12" s="384"/>
      <c r="BZ12" s="384"/>
      <c r="CA12" s="384"/>
      <c r="CB12" s="384"/>
      <c r="CC12" s="384"/>
      <c r="CD12" s="384"/>
      <c r="CE12" s="384"/>
      <c r="CF12" s="384"/>
      <c r="CG12" s="279"/>
      <c r="CH12" s="378"/>
      <c r="CI12" s="314"/>
      <c r="CJ12" s="380"/>
      <c r="CK12" s="375"/>
      <c r="CL12" s="376"/>
      <c r="CM12" s="332"/>
      <c r="CN12" s="380"/>
      <c r="CO12" s="380"/>
      <c r="CP12" s="380"/>
    </row>
    <row r="13" spans="1:94" ht="12.75" hidden="1" customHeight="1">
      <c r="A13" s="278"/>
      <c r="B13" s="279"/>
      <c r="C13" s="277"/>
      <c r="D13" s="384"/>
      <c r="E13" s="277"/>
      <c r="F13" s="365"/>
      <c r="G13" s="384"/>
      <c r="H13" s="384"/>
      <c r="I13" s="363"/>
      <c r="J13" s="365"/>
      <c r="K13" s="364"/>
      <c r="L13" s="365"/>
      <c r="M13" s="363"/>
      <c r="N13" s="365"/>
      <c r="O13" s="384"/>
      <c r="P13" s="277"/>
      <c r="Q13" s="298"/>
      <c r="R13" s="304"/>
      <c r="S13" s="305"/>
      <c r="T13" s="363"/>
      <c r="U13" s="364"/>
      <c r="V13" s="365"/>
      <c r="W13" s="363"/>
      <c r="X13" s="365"/>
      <c r="Y13" s="298"/>
      <c r="Z13" s="298"/>
      <c r="AA13" s="275"/>
      <c r="AB13" s="291"/>
      <c r="AC13" s="363"/>
      <c r="AD13" s="365"/>
      <c r="AE13" s="363"/>
      <c r="AF13" s="365"/>
      <c r="AG13" s="363"/>
      <c r="AH13" s="365"/>
      <c r="AI13" s="384"/>
      <c r="AJ13" s="363"/>
      <c r="AK13" s="365"/>
      <c r="AL13" s="384"/>
      <c r="AM13" s="363"/>
      <c r="AN13" s="365"/>
      <c r="AO13" s="384"/>
      <c r="AP13" s="363"/>
      <c r="AQ13" s="365"/>
      <c r="AR13" s="384"/>
      <c r="AS13" s="363"/>
      <c r="AT13" s="365"/>
      <c r="AU13" s="363"/>
      <c r="AV13" s="364"/>
      <c r="AW13" s="365"/>
      <c r="AX13" s="277"/>
      <c r="AY13" s="382"/>
      <c r="AZ13" s="384"/>
      <c r="BA13" s="277"/>
      <c r="BB13" s="315"/>
      <c r="BC13" s="384"/>
      <c r="BD13" s="304"/>
      <c r="BE13" s="322"/>
      <c r="BF13" s="305"/>
      <c r="BG13" s="363"/>
      <c r="BH13" s="365"/>
      <c r="BI13" s="384"/>
      <c r="BJ13" s="277"/>
      <c r="BK13" s="384"/>
      <c r="BL13" s="384"/>
      <c r="BM13" s="363"/>
      <c r="BN13" s="365"/>
      <c r="BO13" s="363"/>
      <c r="BP13" s="365"/>
      <c r="BQ13" s="277"/>
      <c r="BR13" s="277"/>
      <c r="BS13" s="277"/>
      <c r="BT13" s="363"/>
      <c r="BU13" s="365"/>
      <c r="BV13" s="384"/>
      <c r="BW13" s="384"/>
      <c r="BX13" s="277"/>
      <c r="BY13" s="384"/>
      <c r="BZ13" s="384"/>
      <c r="CA13" s="384"/>
      <c r="CB13" s="384"/>
      <c r="CC13" s="384"/>
      <c r="CD13" s="384"/>
      <c r="CE13" s="384"/>
      <c r="CF13" s="384"/>
      <c r="CG13" s="279"/>
      <c r="CH13" s="378"/>
      <c r="CI13" s="314"/>
      <c r="CJ13" s="380"/>
      <c r="CK13" s="375"/>
      <c r="CL13" s="376"/>
      <c r="CM13" s="332"/>
      <c r="CN13" s="380"/>
      <c r="CO13" s="380"/>
      <c r="CP13" s="380"/>
    </row>
    <row r="14" spans="1:94" ht="12.75" hidden="1" customHeight="1">
      <c r="A14" s="278"/>
      <c r="B14" s="279"/>
      <c r="C14" s="277"/>
      <c r="D14" s="384"/>
      <c r="E14" s="277"/>
      <c r="F14" s="365"/>
      <c r="G14" s="384"/>
      <c r="H14" s="384"/>
      <c r="I14" s="363"/>
      <c r="J14" s="365"/>
      <c r="K14" s="364"/>
      <c r="L14" s="365"/>
      <c r="M14" s="363"/>
      <c r="N14" s="365"/>
      <c r="O14" s="384"/>
      <c r="P14" s="277"/>
      <c r="Q14" s="298"/>
      <c r="R14" s="304"/>
      <c r="S14" s="305"/>
      <c r="T14" s="363"/>
      <c r="U14" s="364"/>
      <c r="V14" s="365"/>
      <c r="W14" s="363"/>
      <c r="X14" s="365"/>
      <c r="Y14" s="298"/>
      <c r="Z14" s="298"/>
      <c r="AA14" s="275"/>
      <c r="AB14" s="291"/>
      <c r="AC14" s="363"/>
      <c r="AD14" s="365"/>
      <c r="AE14" s="363"/>
      <c r="AF14" s="365"/>
      <c r="AG14" s="363"/>
      <c r="AH14" s="365"/>
      <c r="AI14" s="384"/>
      <c r="AJ14" s="363"/>
      <c r="AK14" s="365"/>
      <c r="AL14" s="384"/>
      <c r="AM14" s="363"/>
      <c r="AN14" s="365"/>
      <c r="AO14" s="384"/>
      <c r="AP14" s="363"/>
      <c r="AQ14" s="365"/>
      <c r="AR14" s="384"/>
      <c r="AS14" s="363"/>
      <c r="AT14" s="365"/>
      <c r="AU14" s="363"/>
      <c r="AV14" s="364"/>
      <c r="AW14" s="365"/>
      <c r="AX14" s="277"/>
      <c r="AY14" s="382"/>
      <c r="AZ14" s="384"/>
      <c r="BA14" s="277"/>
      <c r="BB14" s="315"/>
      <c r="BC14" s="384"/>
      <c r="BD14" s="304"/>
      <c r="BE14" s="322"/>
      <c r="BF14" s="305"/>
      <c r="BG14" s="363"/>
      <c r="BH14" s="365"/>
      <c r="BI14" s="384"/>
      <c r="BJ14" s="277"/>
      <c r="BK14" s="384"/>
      <c r="BL14" s="384"/>
      <c r="BM14" s="363"/>
      <c r="BN14" s="365"/>
      <c r="BO14" s="363"/>
      <c r="BP14" s="365"/>
      <c r="BQ14" s="277"/>
      <c r="BR14" s="277"/>
      <c r="BS14" s="277"/>
      <c r="BT14" s="363"/>
      <c r="BU14" s="365"/>
      <c r="BV14" s="384"/>
      <c r="BW14" s="384"/>
      <c r="BX14" s="277"/>
      <c r="BY14" s="384"/>
      <c r="BZ14" s="384"/>
      <c r="CA14" s="384"/>
      <c r="CB14" s="384"/>
      <c r="CC14" s="384"/>
      <c r="CD14" s="384"/>
      <c r="CE14" s="384"/>
      <c r="CF14" s="384"/>
      <c r="CG14" s="279"/>
      <c r="CH14" s="378"/>
      <c r="CI14" s="314"/>
      <c r="CJ14" s="380"/>
      <c r="CK14" s="375"/>
      <c r="CL14" s="376"/>
      <c r="CM14" s="332"/>
      <c r="CN14" s="380"/>
      <c r="CO14" s="380"/>
      <c r="CP14" s="380"/>
    </row>
    <row r="15" spans="1:94" ht="12.75" hidden="1" customHeight="1">
      <c r="A15" s="280"/>
      <c r="B15" s="281"/>
      <c r="C15" s="276">
        <v>14</v>
      </c>
      <c r="D15" s="381"/>
      <c r="E15" s="276"/>
      <c r="F15" s="365"/>
      <c r="G15" s="381"/>
      <c r="H15" s="381"/>
      <c r="I15" s="363"/>
      <c r="J15" s="365"/>
      <c r="K15" s="364"/>
      <c r="L15" s="365"/>
      <c r="M15" s="363"/>
      <c r="N15" s="365"/>
      <c r="O15" s="381"/>
      <c r="P15" s="276"/>
      <c r="Q15" s="298"/>
      <c r="R15" s="304"/>
      <c r="S15" s="305"/>
      <c r="T15" s="363"/>
      <c r="U15" s="364"/>
      <c r="V15" s="365"/>
      <c r="W15" s="363"/>
      <c r="X15" s="365"/>
      <c r="Y15" s="298"/>
      <c r="Z15" s="298"/>
      <c r="AA15" s="275"/>
      <c r="AB15" s="291"/>
      <c r="AC15" s="363"/>
      <c r="AD15" s="365"/>
      <c r="AE15" s="363"/>
      <c r="AF15" s="365"/>
      <c r="AG15" s="366"/>
      <c r="AH15" s="367"/>
      <c r="AI15" s="381"/>
      <c r="AJ15" s="363"/>
      <c r="AK15" s="365"/>
      <c r="AL15" s="381"/>
      <c r="AM15" s="363"/>
      <c r="AN15" s="365"/>
      <c r="AO15" s="381"/>
      <c r="AP15" s="363"/>
      <c r="AQ15" s="365"/>
      <c r="AR15" s="381"/>
      <c r="AS15" s="363"/>
      <c r="AT15" s="365"/>
      <c r="AU15" s="363"/>
      <c r="AV15" s="364"/>
      <c r="AW15" s="365"/>
      <c r="AX15" s="276"/>
      <c r="AY15" s="382"/>
      <c r="AZ15" s="381"/>
      <c r="BA15" s="276"/>
      <c r="BB15" s="315"/>
      <c r="BC15" s="381"/>
      <c r="BD15" s="304"/>
      <c r="BE15" s="322"/>
      <c r="BF15" s="305"/>
      <c r="BG15" s="363"/>
      <c r="BH15" s="365"/>
      <c r="BI15" s="381"/>
      <c r="BJ15" s="276"/>
      <c r="BK15" s="381"/>
      <c r="BL15" s="381"/>
      <c r="BM15" s="363"/>
      <c r="BN15" s="365"/>
      <c r="BO15" s="363"/>
      <c r="BP15" s="365"/>
      <c r="BQ15" s="276"/>
      <c r="BR15" s="276"/>
      <c r="BS15" s="276"/>
      <c r="BT15" s="363"/>
      <c r="BU15" s="365"/>
      <c r="BV15" s="381"/>
      <c r="BW15" s="381"/>
      <c r="BX15" s="276"/>
      <c r="BY15" s="381"/>
      <c r="BZ15" s="381"/>
      <c r="CA15" s="381"/>
      <c r="CB15" s="381"/>
      <c r="CC15" s="381"/>
      <c r="CD15" s="381"/>
      <c r="CE15" s="381"/>
      <c r="CF15" s="381"/>
      <c r="CG15" s="281"/>
      <c r="CH15" s="378"/>
      <c r="CI15" s="314"/>
      <c r="CJ15" s="377"/>
      <c r="CK15" s="375"/>
      <c r="CL15" s="376"/>
      <c r="CM15" s="331"/>
      <c r="CN15" s="377"/>
      <c r="CO15" s="377"/>
      <c r="CP15" s="377"/>
    </row>
    <row r="16" spans="1:94" ht="11.25" customHeight="1">
      <c r="A16" s="282">
        <v>1</v>
      </c>
      <c r="B16" s="279"/>
      <c r="C16" s="277"/>
      <c r="D16" s="277"/>
      <c r="E16" s="277"/>
      <c r="F16" s="283">
        <v>17</v>
      </c>
      <c r="G16" s="277"/>
      <c r="H16" s="277"/>
      <c r="I16" s="472"/>
      <c r="J16" s="473"/>
      <c r="K16" s="472"/>
      <c r="L16" s="473"/>
      <c r="M16" s="472"/>
      <c r="N16" s="473"/>
      <c r="O16" s="277"/>
      <c r="P16" s="277"/>
      <c r="Q16" s="456"/>
      <c r="R16" s="477"/>
      <c r="S16" s="457"/>
      <c r="T16" s="456"/>
      <c r="U16" s="477"/>
      <c r="V16" s="457"/>
      <c r="W16" s="456"/>
      <c r="X16" s="457"/>
      <c r="Y16" s="456"/>
      <c r="Z16" s="457"/>
      <c r="AA16" s="456"/>
      <c r="AB16" s="457"/>
      <c r="AC16" s="470"/>
      <c r="AD16" s="471"/>
      <c r="AE16" s="470"/>
      <c r="AF16" s="471"/>
      <c r="AG16" s="456"/>
      <c r="AH16" s="457"/>
      <c r="AI16" s="277"/>
      <c r="AJ16" s="472"/>
      <c r="AK16" s="473"/>
      <c r="AL16" s="307"/>
      <c r="AM16" s="472"/>
      <c r="AN16" s="473"/>
      <c r="AO16" s="277"/>
      <c r="AP16" s="474">
        <v>22</v>
      </c>
      <c r="AQ16" s="475"/>
      <c r="AR16" s="277"/>
      <c r="AS16" s="472"/>
      <c r="AT16" s="473"/>
      <c r="AU16" s="472"/>
      <c r="AV16" s="476"/>
      <c r="AW16" s="473"/>
      <c r="AX16" s="277"/>
      <c r="AY16" s="316"/>
      <c r="AZ16" s="316"/>
      <c r="BA16" s="456"/>
      <c r="BB16" s="457"/>
      <c r="BC16" s="316"/>
      <c r="BD16" s="456"/>
      <c r="BE16" s="477"/>
      <c r="BF16" s="457"/>
      <c r="BG16" s="454"/>
      <c r="BH16" s="455"/>
      <c r="BI16" s="316"/>
      <c r="BJ16" s="316"/>
      <c r="BK16" s="316"/>
      <c r="BL16" s="316"/>
      <c r="BM16" s="456"/>
      <c r="BN16" s="457"/>
      <c r="BO16" s="458"/>
      <c r="BP16" s="459"/>
      <c r="BQ16" s="460"/>
      <c r="BR16" s="461"/>
      <c r="BS16" s="462"/>
      <c r="BT16" s="463"/>
      <c r="BU16" s="464"/>
      <c r="BV16" s="326"/>
      <c r="BW16" s="326"/>
      <c r="BX16" s="326"/>
      <c r="BY16" s="326"/>
      <c r="BZ16" s="326"/>
      <c r="CA16" s="326"/>
      <c r="CB16" s="326"/>
      <c r="CC16" s="326"/>
      <c r="CD16" s="283">
        <v>1</v>
      </c>
      <c r="CE16" s="333">
        <f>F16+AP16</f>
        <v>39</v>
      </c>
      <c r="CF16" s="333">
        <f>CE16*36</f>
        <v>1404</v>
      </c>
      <c r="CG16" s="334">
        <v>2</v>
      </c>
      <c r="CH16" s="299"/>
      <c r="CI16" s="283"/>
      <c r="CJ16" s="299"/>
      <c r="CK16" s="465"/>
      <c r="CL16" s="466"/>
      <c r="CM16" s="299"/>
      <c r="CN16" s="299"/>
      <c r="CO16" s="299">
        <v>11</v>
      </c>
      <c r="CP16" s="299">
        <f>CE16+CG16+CI16+CJ16+CK16+CM16+CN16+CO16</f>
        <v>52</v>
      </c>
    </row>
    <row r="17" spans="1:95" s="273" customFormat="1" ht="9" customHeight="1">
      <c r="A17" s="284">
        <v>2</v>
      </c>
      <c r="B17" s="285"/>
      <c r="C17" s="285"/>
      <c r="D17" s="285"/>
      <c r="E17" s="285"/>
      <c r="F17" s="286">
        <v>17</v>
      </c>
      <c r="G17" s="285"/>
      <c r="H17" s="285"/>
      <c r="I17" s="467"/>
      <c r="J17" s="467"/>
      <c r="K17" s="465"/>
      <c r="L17" s="466"/>
      <c r="M17" s="467"/>
      <c r="N17" s="467"/>
      <c r="O17" s="285"/>
      <c r="P17" s="285"/>
      <c r="Q17" s="397"/>
      <c r="R17" s="450"/>
      <c r="S17" s="398"/>
      <c r="T17" s="397"/>
      <c r="U17" s="450"/>
      <c r="V17" s="398"/>
      <c r="W17" s="426"/>
      <c r="X17" s="426"/>
      <c r="Y17" s="426"/>
      <c r="Z17" s="426"/>
      <c r="AA17" s="468"/>
      <c r="AB17" s="469"/>
      <c r="AC17" s="448"/>
      <c r="AD17" s="448"/>
      <c r="AE17" s="427"/>
      <c r="AF17" s="427"/>
      <c r="AG17" s="397"/>
      <c r="AH17" s="398"/>
      <c r="AI17" s="287"/>
      <c r="AJ17" s="419"/>
      <c r="AK17" s="419"/>
      <c r="AL17" s="308"/>
      <c r="AM17" s="419"/>
      <c r="AN17" s="419"/>
      <c r="AO17" s="287"/>
      <c r="AP17" s="428">
        <v>14</v>
      </c>
      <c r="AQ17" s="428"/>
      <c r="AR17" s="287"/>
      <c r="AS17" s="428"/>
      <c r="AT17" s="428"/>
      <c r="AU17" s="419"/>
      <c r="AV17" s="419"/>
      <c r="AW17" s="419"/>
      <c r="AX17" s="287"/>
      <c r="AY17" s="317"/>
      <c r="AZ17" s="317"/>
      <c r="BA17" s="426"/>
      <c r="BB17" s="426"/>
      <c r="BC17" s="318" t="s">
        <v>98</v>
      </c>
      <c r="BD17" s="451" t="s">
        <v>98</v>
      </c>
      <c r="BE17" s="452"/>
      <c r="BF17" s="453"/>
      <c r="BG17" s="411" t="s">
        <v>98</v>
      </c>
      <c r="BH17" s="411"/>
      <c r="BI17" s="323" t="s">
        <v>98</v>
      </c>
      <c r="BJ17" s="323" t="s">
        <v>98</v>
      </c>
      <c r="BK17" s="324" t="s">
        <v>99</v>
      </c>
      <c r="BL17" s="324" t="s">
        <v>99</v>
      </c>
      <c r="BM17" s="412" t="s">
        <v>99</v>
      </c>
      <c r="BN17" s="413"/>
      <c r="BO17" s="412" t="s">
        <v>99</v>
      </c>
      <c r="BP17" s="413"/>
      <c r="BQ17" s="441"/>
      <c r="BR17" s="442"/>
      <c r="BS17" s="443"/>
      <c r="BT17" s="444"/>
      <c r="BU17" s="445"/>
      <c r="BV17" s="306"/>
      <c r="BW17" s="306"/>
      <c r="BX17" s="306"/>
      <c r="BY17" s="306"/>
      <c r="BZ17" s="306"/>
      <c r="CA17" s="306"/>
      <c r="CB17" s="306"/>
      <c r="CC17" s="306"/>
      <c r="CD17" s="299">
        <v>2</v>
      </c>
      <c r="CE17" s="333">
        <f t="shared" ref="CE17:CE18" si="0">F17+AP17</f>
        <v>31</v>
      </c>
      <c r="CF17" s="333">
        <f>CE17*36</f>
        <v>1116</v>
      </c>
      <c r="CG17" s="335">
        <v>2</v>
      </c>
      <c r="CH17" s="335"/>
      <c r="CI17" s="336">
        <v>5</v>
      </c>
      <c r="CJ17" s="337">
        <v>4</v>
      </c>
      <c r="CK17" s="399"/>
      <c r="CL17" s="400"/>
      <c r="CM17" s="337"/>
      <c r="CN17" s="337"/>
      <c r="CO17" s="337">
        <v>10</v>
      </c>
      <c r="CP17" s="299">
        <f>CE17+CG17+CI17+CJ17+CK17+CM17+CN17+CO17</f>
        <v>52</v>
      </c>
    </row>
    <row r="18" spans="1:95" s="273" customFormat="1" ht="9" customHeight="1">
      <c r="A18" s="282">
        <v>3</v>
      </c>
      <c r="B18" s="287"/>
      <c r="C18" s="287"/>
      <c r="D18" s="287"/>
      <c r="E18" s="287"/>
      <c r="F18" s="288">
        <v>16</v>
      </c>
      <c r="G18" s="287"/>
      <c r="H18" s="285"/>
      <c r="I18" s="419"/>
      <c r="J18" s="419"/>
      <c r="K18" s="420"/>
      <c r="L18" s="421"/>
      <c r="M18" s="426"/>
      <c r="N18" s="426"/>
      <c r="O18" s="300"/>
      <c r="P18" s="300"/>
      <c r="Q18" s="422"/>
      <c r="R18" s="423"/>
      <c r="S18" s="424"/>
      <c r="T18" s="422"/>
      <c r="U18" s="423"/>
      <c r="V18" s="424"/>
      <c r="W18" s="425"/>
      <c r="X18" s="425"/>
      <c r="Y18" s="425"/>
      <c r="Z18" s="425"/>
      <c r="AA18" s="446"/>
      <c r="AB18" s="447"/>
      <c r="AC18" s="448"/>
      <c r="AD18" s="448"/>
      <c r="AE18" s="427"/>
      <c r="AF18" s="427"/>
      <c r="AG18" s="397"/>
      <c r="AH18" s="398"/>
      <c r="AI18" s="287"/>
      <c r="AJ18" s="419"/>
      <c r="AK18" s="419"/>
      <c r="AL18" s="308"/>
      <c r="AM18" s="449"/>
      <c r="AN18" s="449"/>
      <c r="AO18" s="287"/>
      <c r="AP18" s="428">
        <v>15</v>
      </c>
      <c r="AQ18" s="428"/>
      <c r="AR18" s="287"/>
      <c r="AS18" s="428"/>
      <c r="AT18" s="428"/>
      <c r="AU18" s="397"/>
      <c r="AV18" s="450"/>
      <c r="AW18" s="398"/>
      <c r="AX18" s="317"/>
      <c r="AY18" s="317"/>
      <c r="AZ18" s="317"/>
      <c r="BA18" s="426"/>
      <c r="BB18" s="426"/>
      <c r="BC18" s="319"/>
      <c r="BD18" s="451" t="s">
        <v>98</v>
      </c>
      <c r="BE18" s="452"/>
      <c r="BF18" s="453"/>
      <c r="BG18" s="411" t="s">
        <v>98</v>
      </c>
      <c r="BH18" s="411"/>
      <c r="BI18" s="323" t="s">
        <v>98</v>
      </c>
      <c r="BJ18" s="323" t="s">
        <v>98</v>
      </c>
      <c r="BK18" s="324" t="s">
        <v>99</v>
      </c>
      <c r="BL18" s="324" t="s">
        <v>99</v>
      </c>
      <c r="BM18" s="412" t="s">
        <v>99</v>
      </c>
      <c r="BN18" s="413"/>
      <c r="BO18" s="412" t="s">
        <v>99</v>
      </c>
      <c r="BP18" s="413"/>
      <c r="BQ18" s="414"/>
      <c r="BR18" s="415"/>
      <c r="BS18" s="416"/>
      <c r="BT18" s="417"/>
      <c r="BU18" s="418"/>
      <c r="BV18" s="306"/>
      <c r="BW18" s="306"/>
      <c r="BX18" s="306"/>
      <c r="BY18" s="306"/>
      <c r="BZ18" s="306"/>
      <c r="CA18" s="306"/>
      <c r="CB18" s="306"/>
      <c r="CC18" s="306"/>
      <c r="CD18" s="283">
        <v>3</v>
      </c>
      <c r="CE18" s="333">
        <f t="shared" si="0"/>
        <v>31</v>
      </c>
      <c r="CF18" s="333">
        <f>CE18*36</f>
        <v>1116</v>
      </c>
      <c r="CG18" s="335">
        <v>2</v>
      </c>
      <c r="CH18" s="335"/>
      <c r="CI18" s="336">
        <v>4</v>
      </c>
      <c r="CJ18" s="337">
        <v>4</v>
      </c>
      <c r="CK18" s="399"/>
      <c r="CL18" s="400"/>
      <c r="CM18" s="337"/>
      <c r="CN18" s="337"/>
      <c r="CO18" s="337">
        <v>11</v>
      </c>
      <c r="CP18" s="299">
        <f>CE18+CG18+CI18+CJ18+CK18+CM18+CN18+CO18</f>
        <v>52</v>
      </c>
    </row>
    <row r="19" spans="1:95" ht="9.6" customHeight="1">
      <c r="A19" s="284">
        <v>4</v>
      </c>
      <c r="B19" s="289"/>
      <c r="C19" s="289"/>
      <c r="D19" s="289"/>
      <c r="E19" s="289"/>
      <c r="F19" s="288">
        <v>17</v>
      </c>
      <c r="G19" s="289"/>
      <c r="H19" s="290"/>
      <c r="I19" s="419"/>
      <c r="J19" s="419"/>
      <c r="K19" s="420"/>
      <c r="L19" s="421"/>
      <c r="M19" s="397"/>
      <c r="N19" s="398"/>
      <c r="O19" s="301"/>
      <c r="P19" s="301"/>
      <c r="Q19" s="422"/>
      <c r="R19" s="423"/>
      <c r="S19" s="424"/>
      <c r="T19" s="422"/>
      <c r="U19" s="423"/>
      <c r="V19" s="424"/>
      <c r="W19" s="422"/>
      <c r="X19" s="424"/>
      <c r="Y19" s="425"/>
      <c r="Z19" s="425"/>
      <c r="AA19" s="426"/>
      <c r="AB19" s="426"/>
      <c r="AC19" s="417"/>
      <c r="AD19" s="418"/>
      <c r="AE19" s="427"/>
      <c r="AF19" s="427"/>
      <c r="AG19" s="397"/>
      <c r="AH19" s="398"/>
      <c r="AI19" s="289"/>
      <c r="AJ19" s="428">
        <v>5</v>
      </c>
      <c r="AK19" s="428"/>
      <c r="AL19" s="309"/>
      <c r="AM19" s="426"/>
      <c r="AN19" s="426"/>
      <c r="AO19" s="312" t="s">
        <v>98</v>
      </c>
      <c r="AP19" s="429" t="s">
        <v>98</v>
      </c>
      <c r="AQ19" s="430"/>
      <c r="AR19" s="313" t="s">
        <v>98</v>
      </c>
      <c r="AS19" s="431" t="s">
        <v>98</v>
      </c>
      <c r="AT19" s="432"/>
      <c r="AU19" s="433" t="s">
        <v>100</v>
      </c>
      <c r="AV19" s="434"/>
      <c r="AW19" s="435"/>
      <c r="AX19" s="313" t="s">
        <v>100</v>
      </c>
      <c r="AY19" s="313" t="s">
        <v>100</v>
      </c>
      <c r="AZ19" s="320" t="s">
        <v>100</v>
      </c>
      <c r="BA19" s="436"/>
      <c r="BB19" s="437"/>
      <c r="BC19" s="321" t="s">
        <v>99</v>
      </c>
      <c r="BD19" s="438" t="s">
        <v>99</v>
      </c>
      <c r="BE19" s="439"/>
      <c r="BF19" s="440"/>
      <c r="BG19" s="394" t="s">
        <v>99</v>
      </c>
      <c r="BH19" s="394"/>
      <c r="BI19" s="321" t="s">
        <v>99</v>
      </c>
      <c r="BJ19" s="325"/>
      <c r="BK19" s="325"/>
      <c r="BL19" s="325"/>
      <c r="BM19" s="395"/>
      <c r="BN19" s="395"/>
      <c r="BO19" s="396"/>
      <c r="BP19" s="396"/>
      <c r="BQ19" s="396"/>
      <c r="BR19" s="396"/>
      <c r="BS19" s="396"/>
      <c r="BT19" s="397"/>
      <c r="BU19" s="398"/>
      <c r="BV19" s="290"/>
      <c r="BW19" s="290"/>
      <c r="BX19" s="290"/>
      <c r="BY19" s="290"/>
      <c r="BZ19" s="290"/>
      <c r="CA19" s="290"/>
      <c r="CB19" s="290"/>
      <c r="CC19" s="290"/>
      <c r="CD19" s="299">
        <v>4</v>
      </c>
      <c r="CE19" s="338">
        <f>AJ19+F19</f>
        <v>22</v>
      </c>
      <c r="CF19" s="333">
        <f>CE19*36</f>
        <v>792</v>
      </c>
      <c r="CG19" s="337">
        <v>1</v>
      </c>
      <c r="CH19" s="335"/>
      <c r="CI19" s="337">
        <v>4</v>
      </c>
      <c r="CJ19" s="337">
        <v>4</v>
      </c>
      <c r="CK19" s="399">
        <v>4</v>
      </c>
      <c r="CL19" s="400"/>
      <c r="CM19" s="337">
        <v>2</v>
      </c>
      <c r="CN19" s="337">
        <v>4</v>
      </c>
      <c r="CO19" s="337">
        <v>2</v>
      </c>
      <c r="CP19" s="299">
        <f>CE19+CG19+CI19+CJ19+CK19+CM19+CN19+CO19</f>
        <v>43</v>
      </c>
    </row>
    <row r="20" spans="1:95" hidden="1">
      <c r="A20" s="291"/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2"/>
      <c r="AV20" s="292"/>
      <c r="AW20" s="292"/>
      <c r="AX20" s="292"/>
      <c r="AY20" s="292"/>
      <c r="AZ20" s="292"/>
      <c r="BA20" s="292"/>
      <c r="BB20" s="292"/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1"/>
      <c r="CE20" s="291"/>
      <c r="CF20" s="283">
        <f>CE20*36</f>
        <v>0</v>
      </c>
      <c r="CG20" s="291"/>
      <c r="CH20" s="291"/>
      <c r="CI20" s="339"/>
      <c r="CJ20" s="339"/>
      <c r="CK20" s="339"/>
      <c r="CL20" s="339"/>
      <c r="CM20" s="339"/>
      <c r="CN20" s="339"/>
      <c r="CO20" s="339"/>
      <c r="CP20" s="339"/>
    </row>
    <row r="21" spans="1:95" ht="4.1500000000000004" customHeight="1">
      <c r="A21" s="291"/>
      <c r="B21" s="291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 t="s">
        <v>101</v>
      </c>
      <c r="AO21" s="292"/>
      <c r="AP21" s="292"/>
      <c r="AQ21" s="292"/>
      <c r="AR21" s="292"/>
      <c r="AS21" s="292"/>
      <c r="AT21" s="292"/>
      <c r="AU21" s="292"/>
      <c r="AV21" s="292"/>
      <c r="AW21" s="292"/>
      <c r="AX21" s="292"/>
      <c r="AY21" s="292"/>
      <c r="AZ21" s="292"/>
      <c r="BA21" s="292"/>
      <c r="BB21" s="292"/>
      <c r="BC21" s="292"/>
      <c r="BD21" s="292"/>
      <c r="BE21" s="292"/>
      <c r="BF21" s="292"/>
      <c r="BG21" s="292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1"/>
      <c r="CE21" s="291">
        <v>6</v>
      </c>
      <c r="CF21" s="291"/>
      <c r="CG21" s="291"/>
      <c r="CH21" s="291"/>
      <c r="CI21" s="339"/>
      <c r="CJ21" s="339"/>
      <c r="CK21" s="339"/>
      <c r="CL21" s="339"/>
      <c r="CM21" s="339"/>
      <c r="CN21" s="339"/>
      <c r="CO21" s="339"/>
      <c r="CP21" s="339"/>
    </row>
    <row r="22" spans="1:95" ht="9" customHeight="1">
      <c r="A22" s="291"/>
      <c r="B22" s="291"/>
      <c r="C22" s="292"/>
      <c r="D22" s="292" t="s">
        <v>102</v>
      </c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1"/>
      <c r="CE22" s="340">
        <f>SUM(CE16:CE19)</f>
        <v>123</v>
      </c>
      <c r="CF22" s="340">
        <f>SUM(CF16:CF19)</f>
        <v>4428</v>
      </c>
      <c r="CG22" s="340">
        <f>SUM(CG16:CG19)</f>
        <v>7</v>
      </c>
      <c r="CH22" s="340">
        <f>SUM(CH17:CH19)</f>
        <v>0</v>
      </c>
      <c r="CI22" s="339">
        <f>SUM(CI17:CI19)</f>
        <v>13</v>
      </c>
      <c r="CJ22" s="339">
        <f>SUM(CJ17:CJ19)</f>
        <v>12</v>
      </c>
      <c r="CK22" s="340">
        <f>SUM(CK17:CK19)</f>
        <v>4</v>
      </c>
      <c r="CL22" s="340"/>
      <c r="CM22" s="340">
        <f>SUM(CM17:CM19)</f>
        <v>2</v>
      </c>
      <c r="CN22" s="340">
        <f>SUM(CN17:CN19)</f>
        <v>4</v>
      </c>
      <c r="CO22" s="340">
        <f>SUM(CO16:CO19)</f>
        <v>34</v>
      </c>
      <c r="CP22" s="340">
        <f>SUM(CP16:CP19)</f>
        <v>199</v>
      </c>
      <c r="CQ22" s="272"/>
    </row>
    <row r="23" spans="1:95" ht="9" customHeight="1">
      <c r="A23" s="293"/>
      <c r="B23" s="294" t="s">
        <v>103</v>
      </c>
      <c r="C23" s="292"/>
      <c r="D23" s="292"/>
      <c r="E23" s="291"/>
      <c r="F23" s="291"/>
      <c r="G23" s="292"/>
      <c r="H23" s="292"/>
      <c r="I23" s="292"/>
      <c r="J23" s="292"/>
      <c r="K23" s="292"/>
      <c r="L23" s="292"/>
      <c r="M23" s="292"/>
      <c r="N23" s="292"/>
      <c r="O23" s="302"/>
      <c r="P23" s="294" t="s">
        <v>104</v>
      </c>
      <c r="Q23" s="294"/>
      <c r="R23" s="294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1"/>
      <c r="AD23" s="291"/>
      <c r="AE23" s="291"/>
      <c r="AF23" s="291"/>
      <c r="AG23" s="291"/>
      <c r="AH23" s="292"/>
      <c r="AI23" s="292"/>
      <c r="AJ23" s="292"/>
      <c r="AK23" s="292"/>
      <c r="AL23" s="291"/>
      <c r="AM23" s="310" t="s">
        <v>99</v>
      </c>
      <c r="AN23" s="311"/>
      <c r="AO23" s="294" t="s">
        <v>105</v>
      </c>
      <c r="AP23" s="294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1"/>
      <c r="BC23" s="291"/>
      <c r="BD23" s="401"/>
      <c r="BE23" s="402"/>
      <c r="BF23" s="403"/>
      <c r="BG23" s="294" t="s">
        <v>106</v>
      </c>
      <c r="BH23" s="294"/>
      <c r="BI23" s="291"/>
      <c r="BJ23" s="292"/>
      <c r="BK23" s="292"/>
      <c r="BL23" s="291"/>
      <c r="BM23" s="291"/>
      <c r="BN23" s="291"/>
      <c r="BO23" s="292"/>
      <c r="BP23" s="292"/>
      <c r="BQ23" s="292"/>
      <c r="BR23" s="292"/>
      <c r="BS23" s="292"/>
      <c r="BT23" s="292"/>
      <c r="BU23" s="292"/>
      <c r="BV23" s="291"/>
      <c r="BW23" s="291"/>
      <c r="BX23" s="292"/>
      <c r="BY23" s="292"/>
      <c r="BZ23" s="327"/>
      <c r="CA23" s="294" t="s">
        <v>107</v>
      </c>
      <c r="CB23" s="292"/>
      <c r="CC23" s="292"/>
      <c r="CD23" s="291"/>
      <c r="CE23" s="291"/>
      <c r="CF23" s="291"/>
      <c r="CG23" s="291"/>
      <c r="CH23" s="291"/>
      <c r="CI23" s="291"/>
      <c r="CJ23" s="291"/>
      <c r="CK23" s="291"/>
      <c r="CL23" s="291"/>
      <c r="CM23" s="342"/>
      <c r="CN23" s="294" t="s">
        <v>108</v>
      </c>
      <c r="CO23" s="291"/>
      <c r="CP23" s="291"/>
    </row>
    <row r="24" spans="1:95" ht="4.5" customHeight="1">
      <c r="A24" s="291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</row>
    <row r="25" spans="1:95" ht="9" customHeight="1">
      <c r="A25" s="295"/>
      <c r="B25" s="294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303" t="s">
        <v>109</v>
      </c>
      <c r="P25" s="294" t="s">
        <v>110</v>
      </c>
      <c r="Q25" s="294"/>
      <c r="R25" s="294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404" t="s">
        <v>100</v>
      </c>
      <c r="BE25" s="405"/>
      <c r="BF25" s="406"/>
      <c r="BG25" s="294" t="s">
        <v>111</v>
      </c>
      <c r="BH25" s="294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328"/>
      <c r="CA25" s="329"/>
      <c r="CB25" s="330"/>
      <c r="CC25" s="330"/>
      <c r="CD25" s="291"/>
      <c r="CE25" s="291"/>
      <c r="CF25" s="341"/>
      <c r="CG25" s="294"/>
      <c r="CH25" s="291"/>
      <c r="CI25" s="291"/>
      <c r="CJ25" s="291"/>
      <c r="CK25" s="291"/>
      <c r="CL25" s="291"/>
      <c r="CM25" s="291"/>
      <c r="CN25" s="291"/>
      <c r="CO25" s="291"/>
      <c r="CP25" s="291"/>
    </row>
    <row r="26" spans="1:95" ht="12" customHeight="1">
      <c r="H26" s="296"/>
      <c r="I26" s="296"/>
      <c r="BV26" s="272"/>
      <c r="BW26" s="272"/>
    </row>
  </sheetData>
  <mergeCells count="177">
    <mergeCell ref="I16:J16"/>
    <mergeCell ref="K16:L16"/>
    <mergeCell ref="M16:N16"/>
    <mergeCell ref="Q16:S16"/>
    <mergeCell ref="T16:V16"/>
    <mergeCell ref="W16:X16"/>
    <mergeCell ref="Y16:Z16"/>
    <mergeCell ref="AA16:AB16"/>
    <mergeCell ref="AC16:AD16"/>
    <mergeCell ref="AE16:AF16"/>
    <mergeCell ref="AG16:AH16"/>
    <mergeCell ref="AJ16:AK16"/>
    <mergeCell ref="AM16:AN16"/>
    <mergeCell ref="AP16:AQ16"/>
    <mergeCell ref="AS16:AT16"/>
    <mergeCell ref="AU16:AW16"/>
    <mergeCell ref="BA16:BB16"/>
    <mergeCell ref="BD16:BF16"/>
    <mergeCell ref="BG16:BH16"/>
    <mergeCell ref="BM16:BN16"/>
    <mergeCell ref="BO16:BP16"/>
    <mergeCell ref="BQ16:BS16"/>
    <mergeCell ref="BT16:BU16"/>
    <mergeCell ref="CK16:CL16"/>
    <mergeCell ref="I17:J17"/>
    <mergeCell ref="K17:L17"/>
    <mergeCell ref="M17:N17"/>
    <mergeCell ref="Q17:S17"/>
    <mergeCell ref="T17:V17"/>
    <mergeCell ref="W17:X17"/>
    <mergeCell ref="Y17:Z17"/>
    <mergeCell ref="AA17:AB17"/>
    <mergeCell ref="AC17:AD17"/>
    <mergeCell ref="AE17:AF17"/>
    <mergeCell ref="AG17:AH17"/>
    <mergeCell ref="AJ17:AK17"/>
    <mergeCell ref="AM17:AN17"/>
    <mergeCell ref="AP17:AQ17"/>
    <mergeCell ref="AS17:AT17"/>
    <mergeCell ref="AU17:AW17"/>
    <mergeCell ref="BA17:BB17"/>
    <mergeCell ref="BD17:BF17"/>
    <mergeCell ref="BG17:BH17"/>
    <mergeCell ref="BM17:BN17"/>
    <mergeCell ref="BO17:BP17"/>
    <mergeCell ref="BQ17:BS17"/>
    <mergeCell ref="BT17:BU17"/>
    <mergeCell ref="CK17:CL17"/>
    <mergeCell ref="I18:J18"/>
    <mergeCell ref="K18:L18"/>
    <mergeCell ref="M18:N18"/>
    <mergeCell ref="Q18:S18"/>
    <mergeCell ref="T18:V18"/>
    <mergeCell ref="W18:X18"/>
    <mergeCell ref="Y18:Z18"/>
    <mergeCell ref="AA18:AB18"/>
    <mergeCell ref="AC18:AD18"/>
    <mergeCell ref="AE18:AF18"/>
    <mergeCell ref="AG18:AH18"/>
    <mergeCell ref="AJ18:AK18"/>
    <mergeCell ref="AM18:AN18"/>
    <mergeCell ref="AP18:AQ18"/>
    <mergeCell ref="AS18:AT18"/>
    <mergeCell ref="AU18:AW18"/>
    <mergeCell ref="BA18:BB18"/>
    <mergeCell ref="BD18:BF18"/>
    <mergeCell ref="BG18:BH18"/>
    <mergeCell ref="BM18:BN18"/>
    <mergeCell ref="BO18:BP18"/>
    <mergeCell ref="BQ18:BS18"/>
    <mergeCell ref="BT18:BU18"/>
    <mergeCell ref="CK18:CL18"/>
    <mergeCell ref="I19:J19"/>
    <mergeCell ref="K19:L19"/>
    <mergeCell ref="M19:N19"/>
    <mergeCell ref="Q19:S19"/>
    <mergeCell ref="T19:V19"/>
    <mergeCell ref="W19:X19"/>
    <mergeCell ref="Y19:Z19"/>
    <mergeCell ref="AA19:AB19"/>
    <mergeCell ref="AC19:AD19"/>
    <mergeCell ref="AE19:AF19"/>
    <mergeCell ref="AG19:AH19"/>
    <mergeCell ref="AJ19:AK19"/>
    <mergeCell ref="AM19:AN19"/>
    <mergeCell ref="AP19:AQ19"/>
    <mergeCell ref="AS19:AT19"/>
    <mergeCell ref="AU19:AW19"/>
    <mergeCell ref="BA19:BB19"/>
    <mergeCell ref="BD19:BF19"/>
    <mergeCell ref="BG19:BH19"/>
    <mergeCell ref="BM19:BN19"/>
    <mergeCell ref="BO19:BP19"/>
    <mergeCell ref="BQ19:BS19"/>
    <mergeCell ref="BT19:BU19"/>
    <mergeCell ref="CK19:CL19"/>
    <mergeCell ref="BD23:BF23"/>
    <mergeCell ref="BD25:BF25"/>
    <mergeCell ref="A6:A9"/>
    <mergeCell ref="B8:B9"/>
    <mergeCell ref="C8:C9"/>
    <mergeCell ref="D8:D15"/>
    <mergeCell ref="E8:E9"/>
    <mergeCell ref="F6:F15"/>
    <mergeCell ref="G8:G15"/>
    <mergeCell ref="H8:H15"/>
    <mergeCell ref="O8:O15"/>
    <mergeCell ref="P8:P9"/>
    <mergeCell ref="AI8:AI15"/>
    <mergeCell ref="AL8:AL15"/>
    <mergeCell ref="AO8:AO15"/>
    <mergeCell ref="AR8:AR15"/>
    <mergeCell ref="AX8:AX9"/>
    <mergeCell ref="AY6:AY15"/>
    <mergeCell ref="CO6:CO15"/>
    <mergeCell ref="CP6:CP15"/>
    <mergeCell ref="B6:E7"/>
    <mergeCell ref="AL6:AO7"/>
    <mergeCell ref="BZ6:CC7"/>
    <mergeCell ref="AE6:AI7"/>
    <mergeCell ref="CH6:CL7"/>
    <mergeCell ref="M6:S7"/>
    <mergeCell ref="Q8:S9"/>
    <mergeCell ref="T6:AB7"/>
    <mergeCell ref="CE6:CF7"/>
    <mergeCell ref="AZ6:BC7"/>
    <mergeCell ref="BD6:BF9"/>
    <mergeCell ref="BG6:BK7"/>
    <mergeCell ref="BL6:BS7"/>
    <mergeCell ref="AR6:AX7"/>
    <mergeCell ref="G6:J7"/>
    <mergeCell ref="I8:J15"/>
    <mergeCell ref="M8:N15"/>
    <mergeCell ref="BY6:BY15"/>
    <mergeCell ref="BZ8:BZ15"/>
    <mergeCell ref="CA8:CA15"/>
    <mergeCell ref="CB8:CB15"/>
    <mergeCell ref="CC8:CC15"/>
    <mergeCell ref="CK8:CL15"/>
    <mergeCell ref="AJ6:AK15"/>
    <mergeCell ref="AP6:AQ15"/>
    <mergeCell ref="BT6:BU15"/>
    <mergeCell ref="CH8:CH15"/>
    <mergeCell ref="CI8:CI9"/>
    <mergeCell ref="CJ8:CJ15"/>
    <mergeCell ref="CM6:CM9"/>
    <mergeCell ref="CN6:CN15"/>
    <mergeCell ref="CD6:CD15"/>
    <mergeCell ref="CE8:CE15"/>
    <mergeCell ref="CF8:CF15"/>
    <mergeCell ref="CG6:CG9"/>
    <mergeCell ref="AZ8:AZ15"/>
    <mergeCell ref="BC8:BC15"/>
    <mergeCell ref="BI8:BI15"/>
    <mergeCell ref="BJ8:BJ9"/>
    <mergeCell ref="BK8:BK15"/>
    <mergeCell ref="BL8:BL15"/>
    <mergeCell ref="BV8:BV15"/>
    <mergeCell ref="BW8:BW15"/>
    <mergeCell ref="BX8:BX9"/>
    <mergeCell ref="T8:V15"/>
    <mergeCell ref="AU8:AW15"/>
    <mergeCell ref="K6:L15"/>
    <mergeCell ref="AC6:AD15"/>
    <mergeCell ref="Y8:Z9"/>
    <mergeCell ref="AA8:AB9"/>
    <mergeCell ref="BA8:BB9"/>
    <mergeCell ref="BQ8:BS9"/>
    <mergeCell ref="BV6:BX7"/>
    <mergeCell ref="W8:X15"/>
    <mergeCell ref="AE8:AF15"/>
    <mergeCell ref="AG8:AH15"/>
    <mergeCell ref="AM8:AN15"/>
    <mergeCell ref="AS8:AT15"/>
    <mergeCell ref="BG8:BH15"/>
    <mergeCell ref="BM8:BN15"/>
    <mergeCell ref="BO8:BP15"/>
  </mergeCells>
  <printOptions horizontalCentered="1"/>
  <pageMargins left="0.196850393700787" right="0.27559055118110198" top="0.27559055118110198" bottom="0.39370078740157499" header="0" footer="0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SheetLayoutView="96" workbookViewId="0">
      <selection activeCell="C10" sqref="C10"/>
    </sheetView>
  </sheetViews>
  <sheetFormatPr defaultColWidth="9" defaultRowHeight="1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</cols>
  <sheetData>
    <row r="1" spans="1:11" ht="18.75">
      <c r="A1" s="478" t="s">
        <v>112</v>
      </c>
      <c r="B1" s="478"/>
      <c r="C1" s="478"/>
      <c r="D1" s="478"/>
      <c r="E1" s="478"/>
      <c r="F1" s="478"/>
      <c r="G1" s="478"/>
      <c r="H1" s="478"/>
      <c r="I1" s="478"/>
    </row>
    <row r="2" spans="1:11" ht="18.75">
      <c r="A2" s="258"/>
      <c r="B2" s="258"/>
      <c r="C2" s="258"/>
      <c r="D2" s="258"/>
      <c r="E2" s="258"/>
      <c r="F2" s="258"/>
      <c r="G2" s="258"/>
      <c r="H2" s="258"/>
      <c r="I2" s="258"/>
    </row>
    <row r="3" spans="1:11" ht="24.75" customHeight="1">
      <c r="A3" s="479" t="s">
        <v>113</v>
      </c>
      <c r="B3" s="479" t="s">
        <v>114</v>
      </c>
      <c r="C3" s="479" t="s">
        <v>115</v>
      </c>
      <c r="D3" s="479" t="s">
        <v>116</v>
      </c>
      <c r="E3" s="479"/>
      <c r="F3" s="479" t="s">
        <v>117</v>
      </c>
      <c r="G3" s="479" t="s">
        <v>118</v>
      </c>
      <c r="H3" s="479" t="s">
        <v>119</v>
      </c>
      <c r="I3" s="479" t="s">
        <v>120</v>
      </c>
      <c r="J3" s="271"/>
      <c r="K3" s="271"/>
    </row>
    <row r="4" spans="1:11" ht="46.5" customHeight="1">
      <c r="A4" s="479"/>
      <c r="B4" s="479"/>
      <c r="C4" s="479"/>
      <c r="D4" s="259" t="s">
        <v>121</v>
      </c>
      <c r="E4" s="260" t="s">
        <v>122</v>
      </c>
      <c r="F4" s="479"/>
      <c r="G4" s="479"/>
      <c r="H4" s="479"/>
      <c r="I4" s="479"/>
      <c r="J4" s="271"/>
      <c r="K4" s="271"/>
    </row>
    <row r="5" spans="1:11" ht="18.75">
      <c r="A5" s="261">
        <v>1</v>
      </c>
      <c r="B5" s="261">
        <v>2</v>
      </c>
      <c r="C5" s="261">
        <v>3</v>
      </c>
      <c r="D5" s="261">
        <v>4</v>
      </c>
      <c r="E5" s="261">
        <v>5</v>
      </c>
      <c r="F5" s="261">
        <v>6</v>
      </c>
      <c r="G5" s="261">
        <v>7</v>
      </c>
      <c r="H5" s="261">
        <v>8</v>
      </c>
      <c r="I5" s="262">
        <v>9</v>
      </c>
      <c r="J5" s="271"/>
      <c r="K5" s="271"/>
    </row>
    <row r="6" spans="1:11" ht="18.75">
      <c r="A6" s="263" t="s">
        <v>123</v>
      </c>
      <c r="B6" s="264">
        <v>39</v>
      </c>
      <c r="C6" s="264"/>
      <c r="D6" s="264"/>
      <c r="E6" s="264"/>
      <c r="F6" s="264">
        <v>2</v>
      </c>
      <c r="G6" s="264"/>
      <c r="H6" s="264">
        <v>11</v>
      </c>
      <c r="I6" s="265">
        <f>SUM(B6:H6)</f>
        <v>52</v>
      </c>
      <c r="J6" s="271"/>
      <c r="K6" s="271"/>
    </row>
    <row r="7" spans="1:11" ht="18.75">
      <c r="A7" s="263" t="s">
        <v>124</v>
      </c>
      <c r="B7" s="264">
        <v>37</v>
      </c>
      <c r="C7" s="264">
        <v>3</v>
      </c>
      <c r="D7" s="264"/>
      <c r="E7" s="264"/>
      <c r="F7" s="264">
        <v>1</v>
      </c>
      <c r="G7" s="264"/>
      <c r="H7" s="264">
        <v>11</v>
      </c>
      <c r="I7" s="266">
        <f>SUM(B7:H7)</f>
        <v>52</v>
      </c>
      <c r="J7" s="271"/>
      <c r="K7" s="271"/>
    </row>
    <row r="8" spans="1:11" ht="18.75">
      <c r="A8" s="263" t="s">
        <v>125</v>
      </c>
      <c r="B8" s="264">
        <v>27</v>
      </c>
      <c r="C8" s="264">
        <v>7</v>
      </c>
      <c r="D8" s="264">
        <v>6</v>
      </c>
      <c r="E8" s="264"/>
      <c r="F8" s="264">
        <v>2</v>
      </c>
      <c r="G8" s="264"/>
      <c r="H8" s="264">
        <v>10</v>
      </c>
      <c r="I8" s="265">
        <f>SUM(B8:H8)</f>
        <v>52</v>
      </c>
      <c r="J8" s="271"/>
      <c r="K8" s="271"/>
    </row>
    <row r="9" spans="1:11" ht="17.25" customHeight="1">
      <c r="A9" s="263" t="s">
        <v>126</v>
      </c>
      <c r="B9" s="264">
        <v>20</v>
      </c>
      <c r="C9" s="264">
        <v>3</v>
      </c>
      <c r="D9" s="264">
        <v>6</v>
      </c>
      <c r="E9" s="264">
        <v>4</v>
      </c>
      <c r="F9" s="264">
        <v>2</v>
      </c>
      <c r="G9" s="264">
        <v>6</v>
      </c>
      <c r="H9" s="264">
        <v>2</v>
      </c>
      <c r="I9" s="265">
        <f>SUM(B9:H9)</f>
        <v>43</v>
      </c>
      <c r="J9" s="271"/>
      <c r="K9" s="271"/>
    </row>
    <row r="10" spans="1:11" ht="15.75">
      <c r="A10" s="267" t="s">
        <v>127</v>
      </c>
      <c r="B10" s="261">
        <f t="shared" ref="B10:I10" si="0">SUM(B6:B9)</f>
        <v>123</v>
      </c>
      <c r="C10" s="261">
        <f t="shared" si="0"/>
        <v>13</v>
      </c>
      <c r="D10" s="261">
        <f t="shared" si="0"/>
        <v>12</v>
      </c>
      <c r="E10" s="261">
        <f t="shared" si="0"/>
        <v>4</v>
      </c>
      <c r="F10" s="261">
        <f t="shared" si="0"/>
        <v>7</v>
      </c>
      <c r="G10" s="261">
        <f t="shared" si="0"/>
        <v>6</v>
      </c>
      <c r="H10" s="261">
        <f t="shared" si="0"/>
        <v>34</v>
      </c>
      <c r="I10" s="261">
        <f t="shared" si="0"/>
        <v>199</v>
      </c>
      <c r="J10" s="271"/>
      <c r="K10" s="271"/>
    </row>
    <row r="11" spans="1:11" ht="18.75">
      <c r="A11" s="268"/>
      <c r="B11" s="268"/>
      <c r="C11" s="268"/>
      <c r="D11" s="268"/>
      <c r="E11" s="268"/>
      <c r="F11" s="268"/>
      <c r="G11" s="268"/>
      <c r="H11" s="268"/>
      <c r="I11" s="269"/>
      <c r="J11" s="271"/>
      <c r="K11" s="271"/>
    </row>
    <row r="12" spans="1:11" ht="18.75" customHeight="1">
      <c r="A12" s="270"/>
      <c r="B12" s="270"/>
      <c r="C12" s="270"/>
      <c r="D12" s="270"/>
      <c r="E12" s="270"/>
      <c r="F12" s="270"/>
      <c r="G12" s="270"/>
      <c r="H12" s="270"/>
      <c r="I12" s="270"/>
    </row>
    <row r="13" spans="1:11" ht="18.75" customHeight="1">
      <c r="A13" s="270"/>
      <c r="B13" s="270"/>
      <c r="C13" s="270"/>
      <c r="D13" s="270"/>
      <c r="E13" s="270"/>
      <c r="F13" s="270"/>
      <c r="G13" s="270"/>
      <c r="H13" s="270"/>
      <c r="I13" s="270"/>
    </row>
    <row r="14" spans="1:11" ht="18.75" customHeight="1">
      <c r="A14" s="270"/>
      <c r="B14" s="270"/>
      <c r="C14" s="270"/>
      <c r="D14" s="270"/>
      <c r="E14" s="270"/>
      <c r="F14" s="270"/>
      <c r="G14" s="270"/>
      <c r="H14" s="270"/>
      <c r="I14" s="270"/>
    </row>
    <row r="15" spans="1:11" ht="18.75" customHeight="1">
      <c r="A15" s="270"/>
      <c r="B15" s="270"/>
      <c r="C15" s="270"/>
      <c r="D15" s="270"/>
      <c r="E15" s="270"/>
      <c r="F15" s="270"/>
      <c r="G15" s="270"/>
      <c r="H15" s="270"/>
      <c r="I15" s="270"/>
    </row>
    <row r="16" spans="1:11" ht="18.75" customHeight="1">
      <c r="A16" s="270"/>
      <c r="B16" s="270"/>
      <c r="C16" s="270"/>
      <c r="D16" s="270"/>
      <c r="E16" s="270"/>
      <c r="F16" s="270"/>
      <c r="G16" s="270"/>
      <c r="H16" s="270"/>
      <c r="I16" s="270"/>
    </row>
    <row r="17" spans="1:9" ht="15" customHeight="1">
      <c r="A17" s="270"/>
      <c r="B17" s="270"/>
      <c r="C17" s="270"/>
      <c r="D17" s="270"/>
      <c r="E17" s="270"/>
      <c r="F17" s="270"/>
      <c r="G17" s="270"/>
      <c r="H17" s="270"/>
      <c r="I17" s="270"/>
    </row>
    <row r="18" spans="1:9" ht="15" customHeight="1">
      <c r="A18" s="270"/>
      <c r="B18" s="270"/>
      <c r="C18" s="270"/>
      <c r="D18" s="270"/>
      <c r="E18" s="270"/>
      <c r="F18" s="270"/>
      <c r="G18" s="270"/>
      <c r="H18" s="270"/>
      <c r="I18" s="270"/>
    </row>
    <row r="19" spans="1:9" ht="15" customHeight="1">
      <c r="A19" s="270"/>
      <c r="B19" s="270"/>
      <c r="C19" s="270"/>
      <c r="D19" s="270"/>
      <c r="E19" s="270"/>
      <c r="F19" s="270"/>
      <c r="G19" s="270"/>
      <c r="H19" s="270"/>
      <c r="I19" s="270"/>
    </row>
    <row r="20" spans="1:9" ht="15" customHeight="1">
      <c r="A20" s="270"/>
      <c r="B20" s="270"/>
      <c r="C20" s="270"/>
      <c r="D20" s="270"/>
      <c r="E20" s="270"/>
      <c r="F20" s="270"/>
      <c r="G20" s="270"/>
      <c r="H20" s="270"/>
      <c r="I20" s="270"/>
    </row>
    <row r="23" spans="1:9">
      <c r="A23" s="480"/>
      <c r="B23" s="480"/>
    </row>
    <row r="24" spans="1:9">
      <c r="A24" s="481"/>
      <c r="B24" s="481"/>
      <c r="C24" s="481"/>
      <c r="D24" s="481"/>
      <c r="E24" s="481"/>
      <c r="F24" s="481"/>
      <c r="G24" s="481"/>
      <c r="H24" s="481"/>
      <c r="I24" s="481"/>
    </row>
  </sheetData>
  <mergeCells count="11">
    <mergeCell ref="A1:I1"/>
    <mergeCell ref="D3:E3"/>
    <mergeCell ref="A23:B23"/>
    <mergeCell ref="A24:I24"/>
    <mergeCell ref="A3:A4"/>
    <mergeCell ref="B3:B4"/>
    <mergeCell ref="C3:C4"/>
    <mergeCell ref="F3:F4"/>
    <mergeCell ref="G3:G4"/>
    <mergeCell ref="H3:H4"/>
    <mergeCell ref="I3:I4"/>
  </mergeCells>
  <pageMargins left="0.38" right="0.28999999999999998" top="0.74803149606299202" bottom="0.74803149606299202" header="0.31496062992126" footer="0.31496062992126"/>
  <pageSetup paperSize="9"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view="pageBreakPreview" topLeftCell="A4" zoomScale="96" zoomScaleNormal="130" workbookViewId="0">
      <selection activeCell="D11" sqref="D11"/>
    </sheetView>
  </sheetViews>
  <sheetFormatPr defaultColWidth="9" defaultRowHeight="15"/>
  <cols>
    <col min="1" max="1" width="9.42578125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8" customWidth="1"/>
  </cols>
  <sheetData>
    <row r="1" spans="1:10" ht="18.75">
      <c r="A1" s="478" t="s">
        <v>128</v>
      </c>
      <c r="B1" s="478"/>
      <c r="C1" s="478"/>
      <c r="D1" s="478"/>
      <c r="E1" s="478"/>
      <c r="F1" s="478"/>
      <c r="G1" s="478"/>
      <c r="H1" s="478"/>
    </row>
    <row r="2" spans="1:10" ht="18.75">
      <c r="A2" s="258"/>
      <c r="B2" s="258"/>
      <c r="C2" s="258"/>
      <c r="D2" s="258"/>
      <c r="E2" s="258"/>
      <c r="F2" s="258"/>
      <c r="G2" s="258"/>
      <c r="H2" s="258"/>
    </row>
    <row r="3" spans="1:10" ht="24.75" customHeight="1">
      <c r="A3" s="479" t="s">
        <v>113</v>
      </c>
      <c r="B3" s="479" t="s">
        <v>114</v>
      </c>
      <c r="C3" s="479" t="s">
        <v>115</v>
      </c>
      <c r="D3" s="479" t="s">
        <v>116</v>
      </c>
      <c r="E3" s="479"/>
      <c r="F3" s="479" t="s">
        <v>117</v>
      </c>
      <c r="G3" s="479" t="s">
        <v>118</v>
      </c>
      <c r="H3" s="479" t="s">
        <v>120</v>
      </c>
      <c r="I3" s="271"/>
      <c r="J3" s="271"/>
    </row>
    <row r="4" spans="1:10" ht="46.5" customHeight="1">
      <c r="A4" s="479"/>
      <c r="B4" s="479"/>
      <c r="C4" s="479"/>
      <c r="D4" s="259" t="s">
        <v>121</v>
      </c>
      <c r="E4" s="260" t="s">
        <v>122</v>
      </c>
      <c r="F4" s="479"/>
      <c r="G4" s="479"/>
      <c r="H4" s="479"/>
      <c r="I4" s="271"/>
      <c r="J4" s="271"/>
    </row>
    <row r="5" spans="1:10" ht="18.75">
      <c r="A5" s="261">
        <v>1</v>
      </c>
      <c r="B5" s="261">
        <v>2</v>
      </c>
      <c r="C5" s="261">
        <v>3</v>
      </c>
      <c r="D5" s="261">
        <v>4</v>
      </c>
      <c r="E5" s="261">
        <v>5</v>
      </c>
      <c r="F5" s="261">
        <v>6</v>
      </c>
      <c r="G5" s="261">
        <v>7</v>
      </c>
      <c r="H5" s="262">
        <v>9</v>
      </c>
      <c r="I5" s="271"/>
      <c r="J5" s="271"/>
    </row>
    <row r="6" spans="1:10" ht="18.75">
      <c r="A6" s="263" t="s">
        <v>123</v>
      </c>
      <c r="B6" s="264">
        <v>1404</v>
      </c>
      <c r="C6" s="264"/>
      <c r="D6" s="264"/>
      <c r="E6" s="264"/>
      <c r="F6" s="264">
        <v>72</v>
      </c>
      <c r="G6" s="264"/>
      <c r="H6" s="265">
        <f>SUM(B6:G6)</f>
        <v>1476</v>
      </c>
      <c r="I6" s="271"/>
      <c r="J6" s="271"/>
    </row>
    <row r="7" spans="1:10" ht="18.75">
      <c r="A7" s="263" t="s">
        <v>124</v>
      </c>
      <c r="B7" s="264">
        <v>1332</v>
      </c>
      <c r="C7" s="264">
        <v>108</v>
      </c>
      <c r="D7" s="264"/>
      <c r="E7" s="264"/>
      <c r="F7" s="264">
        <v>36</v>
      </c>
      <c r="G7" s="264"/>
      <c r="H7" s="266">
        <f>SUM(B7:G7)</f>
        <v>1476</v>
      </c>
      <c r="I7" s="271"/>
      <c r="J7" s="271"/>
    </row>
    <row r="8" spans="1:10" ht="18.75">
      <c r="A8" s="263" t="s">
        <v>125</v>
      </c>
      <c r="B8" s="264">
        <v>972</v>
      </c>
      <c r="C8" s="264">
        <v>252</v>
      </c>
      <c r="D8" s="264">
        <v>216</v>
      </c>
      <c r="E8" s="264"/>
      <c r="F8" s="264">
        <v>72</v>
      </c>
      <c r="G8" s="264"/>
      <c r="H8" s="265">
        <f>SUM(B8:G8)</f>
        <v>1512</v>
      </c>
      <c r="I8" s="271"/>
      <c r="J8" s="271"/>
    </row>
    <row r="9" spans="1:10" ht="17.25" customHeight="1">
      <c r="A9" s="263" t="s">
        <v>126</v>
      </c>
      <c r="B9" s="264">
        <v>720</v>
      </c>
      <c r="C9" s="264">
        <v>108</v>
      </c>
      <c r="D9" s="264">
        <v>216</v>
      </c>
      <c r="E9" s="264">
        <v>144</v>
      </c>
      <c r="F9" s="264">
        <v>72</v>
      </c>
      <c r="G9" s="264">
        <v>216</v>
      </c>
      <c r="H9" s="265">
        <f>SUM(B9:G9)</f>
        <v>1476</v>
      </c>
      <c r="I9" s="271"/>
      <c r="J9" s="271"/>
    </row>
    <row r="10" spans="1:10" ht="15.75">
      <c r="A10" s="267" t="s">
        <v>127</v>
      </c>
      <c r="B10" s="261">
        <f t="shared" ref="B10:H10" si="0">SUM(B6:B9)</f>
        <v>4428</v>
      </c>
      <c r="C10" s="261">
        <f t="shared" si="0"/>
        <v>468</v>
      </c>
      <c r="D10" s="261">
        <f t="shared" si="0"/>
        <v>432</v>
      </c>
      <c r="E10" s="261">
        <f t="shared" si="0"/>
        <v>144</v>
      </c>
      <c r="F10" s="261">
        <f t="shared" si="0"/>
        <v>252</v>
      </c>
      <c r="G10" s="261">
        <f t="shared" si="0"/>
        <v>216</v>
      </c>
      <c r="H10" s="261">
        <f t="shared" si="0"/>
        <v>5940</v>
      </c>
      <c r="I10" s="271"/>
      <c r="J10" s="271"/>
    </row>
    <row r="11" spans="1:10" ht="18.75">
      <c r="A11" s="268"/>
      <c r="B11" s="268"/>
      <c r="C11" s="268"/>
      <c r="D11" s="268"/>
      <c r="E11" s="268"/>
      <c r="F11" s="268"/>
      <c r="G11" s="268"/>
      <c r="H11" s="269"/>
      <c r="I11" s="271"/>
      <c r="J11" s="271"/>
    </row>
    <row r="12" spans="1:10" ht="18.75" customHeight="1">
      <c r="A12" s="270"/>
      <c r="B12" s="270"/>
      <c r="C12" s="270"/>
      <c r="D12" s="270"/>
      <c r="E12" s="270"/>
      <c r="F12" s="270"/>
      <c r="G12" s="270"/>
      <c r="H12" s="270"/>
    </row>
    <row r="13" spans="1:10" ht="18.75" customHeight="1">
      <c r="A13" s="270"/>
      <c r="B13" s="270"/>
      <c r="C13" s="270"/>
      <c r="D13" s="270"/>
      <c r="E13" s="270"/>
      <c r="F13" s="270"/>
      <c r="G13" s="270"/>
      <c r="H13" s="270"/>
    </row>
    <row r="14" spans="1:10" ht="18.75" customHeight="1">
      <c r="A14" s="270"/>
      <c r="B14" s="270"/>
      <c r="C14" s="270"/>
      <c r="D14" s="270"/>
      <c r="E14" s="270"/>
      <c r="F14" s="270"/>
      <c r="G14" s="270"/>
      <c r="H14" s="270"/>
    </row>
    <row r="15" spans="1:10" ht="18.75" customHeight="1">
      <c r="A15" s="270"/>
      <c r="B15" s="270"/>
      <c r="C15" s="270"/>
      <c r="D15" s="270"/>
      <c r="E15" s="270"/>
      <c r="F15" s="270"/>
      <c r="G15" s="270"/>
      <c r="H15" s="270"/>
    </row>
    <row r="16" spans="1:10" ht="18.75" customHeight="1">
      <c r="A16" s="270"/>
      <c r="B16" s="270"/>
      <c r="C16" s="270"/>
      <c r="D16" s="270"/>
      <c r="E16" s="270"/>
      <c r="F16" s="270"/>
      <c r="G16" s="270"/>
      <c r="H16" s="270"/>
    </row>
    <row r="17" spans="1:8" ht="15" customHeight="1">
      <c r="A17" s="270"/>
      <c r="B17" s="270"/>
      <c r="C17" s="270"/>
      <c r="D17" s="270"/>
      <c r="E17" s="270"/>
      <c r="F17" s="270"/>
      <c r="G17" s="270"/>
      <c r="H17" s="270"/>
    </row>
    <row r="18" spans="1:8" ht="15" customHeight="1">
      <c r="A18" s="270"/>
      <c r="B18" s="270"/>
      <c r="C18" s="270"/>
      <c r="D18" s="270"/>
      <c r="E18" s="270"/>
      <c r="F18" s="270"/>
      <c r="G18" s="270"/>
      <c r="H18" s="270"/>
    </row>
    <row r="19" spans="1:8" ht="15" customHeight="1">
      <c r="A19" s="270"/>
      <c r="B19" s="270"/>
      <c r="C19" s="270"/>
      <c r="D19" s="270"/>
      <c r="E19" s="270"/>
      <c r="F19" s="270"/>
      <c r="G19" s="270"/>
      <c r="H19" s="270"/>
    </row>
    <row r="20" spans="1:8" ht="15" customHeight="1">
      <c r="A20" s="270"/>
      <c r="B20" s="270"/>
      <c r="C20" s="270"/>
      <c r="D20" s="270"/>
      <c r="E20" s="270"/>
      <c r="F20" s="270"/>
      <c r="G20" s="270"/>
      <c r="H20" s="270"/>
    </row>
    <row r="23" spans="1:8">
      <c r="A23" s="480"/>
      <c r="B23" s="480"/>
    </row>
    <row r="24" spans="1:8">
      <c r="A24" s="481"/>
      <c r="B24" s="481"/>
      <c r="C24" s="481"/>
      <c r="D24" s="481"/>
      <c r="E24" s="481"/>
      <c r="F24" s="481"/>
      <c r="G24" s="481"/>
      <c r="H24" s="481"/>
    </row>
  </sheetData>
  <mergeCells count="10">
    <mergeCell ref="A1:H1"/>
    <mergeCell ref="D3:E3"/>
    <mergeCell ref="A23:B23"/>
    <mergeCell ref="A24:H24"/>
    <mergeCell ref="A3:A4"/>
    <mergeCell ref="B3:B4"/>
    <mergeCell ref="C3:C4"/>
    <mergeCell ref="F3:F4"/>
    <mergeCell ref="G3:G4"/>
    <mergeCell ref="H3:H4"/>
  </mergeCells>
  <pageMargins left="0.38" right="0.28999999999999998" top="0.74803149606299202" bottom="0.74803149606299202" header="0.31496062992126" footer="0.3149606299212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view="pageBreakPreview" zoomScale="60" zoomScaleNormal="100" workbookViewId="0">
      <selection activeCell="A47" sqref="A47"/>
    </sheetView>
  </sheetViews>
  <sheetFormatPr defaultColWidth="9" defaultRowHeight="15"/>
  <cols>
    <col min="1" max="1" width="22.28515625" customWidth="1"/>
    <col min="2" max="2" width="94.42578125" customWidth="1"/>
  </cols>
  <sheetData>
    <row r="1" spans="1:11" ht="40.5" customHeight="1">
      <c r="A1" s="484" t="s">
        <v>129</v>
      </c>
      <c r="B1" s="484"/>
      <c r="C1" s="484"/>
      <c r="D1" s="247"/>
      <c r="E1" s="247"/>
      <c r="F1" s="247"/>
      <c r="G1" s="247"/>
      <c r="H1" s="247"/>
      <c r="I1" s="247"/>
      <c r="J1" s="247"/>
      <c r="K1" s="247"/>
    </row>
    <row r="3" spans="1:11" ht="15.75">
      <c r="A3" s="248" t="s">
        <v>130</v>
      </c>
      <c r="B3" s="248" t="s">
        <v>131</v>
      </c>
    </row>
    <row r="4" spans="1:11" ht="15.75">
      <c r="A4" s="485" t="s">
        <v>132</v>
      </c>
      <c r="B4" s="486"/>
    </row>
    <row r="5" spans="1:11" ht="15.75">
      <c r="A5" s="249">
        <v>306.30900000000003</v>
      </c>
      <c r="B5" s="250" t="s">
        <v>133</v>
      </c>
    </row>
    <row r="6" spans="1:11" ht="15.75">
      <c r="A6" s="249">
        <v>306.30900000000003</v>
      </c>
      <c r="B6" s="250" t="s">
        <v>134</v>
      </c>
    </row>
    <row r="7" spans="1:11" ht="15.75">
      <c r="A7" s="249">
        <v>406.40699999999998</v>
      </c>
      <c r="B7" s="250" t="s">
        <v>135</v>
      </c>
    </row>
    <row r="8" spans="1:11" ht="15.75">
      <c r="A8" s="249">
        <v>409</v>
      </c>
      <c r="B8" s="250" t="s">
        <v>136</v>
      </c>
    </row>
    <row r="9" spans="1:11" ht="15.75">
      <c r="A9" s="249">
        <v>214</v>
      </c>
      <c r="B9" s="250" t="s">
        <v>137</v>
      </c>
    </row>
    <row r="10" spans="1:11" ht="15.75">
      <c r="A10" s="249">
        <v>214</v>
      </c>
      <c r="B10" s="250" t="s">
        <v>138</v>
      </c>
    </row>
    <row r="11" spans="1:11" ht="15.75">
      <c r="A11" s="249">
        <v>222</v>
      </c>
      <c r="B11" s="250" t="s">
        <v>139</v>
      </c>
    </row>
    <row r="12" spans="1:11" ht="15.75">
      <c r="A12" s="249" t="s">
        <v>140</v>
      </c>
      <c r="B12" s="250" t="s">
        <v>141</v>
      </c>
    </row>
    <row r="13" spans="1:11" ht="15.75">
      <c r="A13" s="249">
        <v>222</v>
      </c>
      <c r="B13" s="250" t="s">
        <v>142</v>
      </c>
    </row>
    <row r="14" spans="1:11" ht="15.75">
      <c r="A14" s="249">
        <v>222</v>
      </c>
      <c r="B14" s="250" t="s">
        <v>143</v>
      </c>
    </row>
    <row r="15" spans="1:11" ht="15.75">
      <c r="A15" s="251"/>
      <c r="B15" s="250" t="s">
        <v>144</v>
      </c>
    </row>
    <row r="16" spans="1:11" ht="30.75" customHeight="1">
      <c r="A16" s="252" t="s">
        <v>145</v>
      </c>
      <c r="B16" s="253" t="s">
        <v>146</v>
      </c>
    </row>
    <row r="17" spans="1:2" ht="17.25" customHeight="1">
      <c r="A17" s="252" t="s">
        <v>147</v>
      </c>
      <c r="B17" s="253" t="s">
        <v>148</v>
      </c>
    </row>
    <row r="18" spans="1:2" ht="15.75">
      <c r="A18" s="252" t="s">
        <v>149</v>
      </c>
      <c r="B18" s="253" t="s">
        <v>150</v>
      </c>
    </row>
    <row r="19" spans="1:2" ht="15.75">
      <c r="A19" s="252" t="s">
        <v>151</v>
      </c>
      <c r="B19" s="253" t="s">
        <v>152</v>
      </c>
    </row>
    <row r="20" spans="1:2" ht="15.75">
      <c r="A20" s="252" t="s">
        <v>153</v>
      </c>
      <c r="B20" s="253" t="s">
        <v>154</v>
      </c>
    </row>
    <row r="21" spans="1:2" ht="15.75">
      <c r="A21" s="252" t="s">
        <v>155</v>
      </c>
      <c r="B21" s="253" t="s">
        <v>156</v>
      </c>
    </row>
    <row r="22" spans="1:2" ht="15.75">
      <c r="A22" s="252" t="s">
        <v>157</v>
      </c>
      <c r="B22" s="253" t="s">
        <v>158</v>
      </c>
    </row>
    <row r="23" spans="1:2" ht="15.75">
      <c r="A23" s="252" t="s">
        <v>159</v>
      </c>
      <c r="B23" s="253" t="s">
        <v>160</v>
      </c>
    </row>
    <row r="24" spans="1:2" ht="15.75">
      <c r="A24" s="252" t="s">
        <v>161</v>
      </c>
      <c r="B24" s="253" t="s">
        <v>162</v>
      </c>
    </row>
    <row r="25" spans="1:2" ht="15.75">
      <c r="A25" s="252" t="s">
        <v>163</v>
      </c>
      <c r="B25" s="253" t="s">
        <v>164</v>
      </c>
    </row>
    <row r="26" spans="1:2" ht="15.75">
      <c r="A26" s="252" t="s">
        <v>165</v>
      </c>
      <c r="B26" s="253" t="s">
        <v>166</v>
      </c>
    </row>
    <row r="27" spans="1:2" ht="15.75">
      <c r="A27" s="252" t="s">
        <v>167</v>
      </c>
      <c r="B27" s="253" t="s">
        <v>168</v>
      </c>
    </row>
    <row r="28" spans="1:2" ht="15.75">
      <c r="A28" s="252" t="s">
        <v>169</v>
      </c>
      <c r="B28" s="253" t="s">
        <v>170</v>
      </c>
    </row>
    <row r="29" spans="1:2" ht="15.75">
      <c r="A29" s="252" t="s">
        <v>171</v>
      </c>
      <c r="B29" s="254" t="s">
        <v>172</v>
      </c>
    </row>
    <row r="30" spans="1:2" ht="15.75">
      <c r="A30" s="487" t="s">
        <v>173</v>
      </c>
      <c r="B30" s="488"/>
    </row>
    <row r="31" spans="1:2" ht="15.75">
      <c r="A31" s="255" t="s">
        <v>174</v>
      </c>
      <c r="B31" s="256" t="s">
        <v>175</v>
      </c>
    </row>
    <row r="32" spans="1:2" ht="15.75">
      <c r="A32" s="255" t="s">
        <v>176</v>
      </c>
      <c r="B32" s="256" t="s">
        <v>177</v>
      </c>
    </row>
    <row r="33" spans="1:2" ht="15.75">
      <c r="A33" s="255" t="s">
        <v>178</v>
      </c>
      <c r="B33" s="256" t="s">
        <v>179</v>
      </c>
    </row>
    <row r="34" spans="1:2" ht="15.75">
      <c r="A34" s="255" t="s">
        <v>178</v>
      </c>
      <c r="B34" s="256" t="s">
        <v>180</v>
      </c>
    </row>
    <row r="35" spans="1:2" ht="15.75">
      <c r="A35" s="255" t="s">
        <v>161</v>
      </c>
      <c r="B35" s="256" t="s">
        <v>181</v>
      </c>
    </row>
    <row r="36" spans="1:2" ht="15.75">
      <c r="A36" s="255" t="s">
        <v>178</v>
      </c>
      <c r="B36" s="256" t="s">
        <v>182</v>
      </c>
    </row>
    <row r="37" spans="1:2" ht="31.5">
      <c r="A37" s="252" t="s">
        <v>171</v>
      </c>
      <c r="B37" s="256" t="s">
        <v>183</v>
      </c>
    </row>
    <row r="38" spans="1:2" ht="15.75">
      <c r="A38" s="487" t="s">
        <v>184</v>
      </c>
      <c r="B38" s="488"/>
    </row>
    <row r="39" spans="1:2" ht="15.75">
      <c r="A39" s="255" t="s">
        <v>185</v>
      </c>
      <c r="B39" s="256" t="s">
        <v>186</v>
      </c>
    </row>
    <row r="40" spans="1:2" ht="15.75">
      <c r="A40" s="255" t="s">
        <v>178</v>
      </c>
      <c r="B40" s="256" t="s">
        <v>187</v>
      </c>
    </row>
    <row r="41" spans="1:2">
      <c r="A41" s="489" t="s">
        <v>188</v>
      </c>
      <c r="B41" s="490"/>
    </row>
    <row r="42" spans="1:2">
      <c r="A42" s="49" t="s">
        <v>189</v>
      </c>
      <c r="B42" s="257" t="s">
        <v>190</v>
      </c>
    </row>
    <row r="43" spans="1:2">
      <c r="A43" s="49"/>
      <c r="B43" s="257" t="s">
        <v>191</v>
      </c>
    </row>
    <row r="44" spans="1:2">
      <c r="A44" s="49"/>
      <c r="B44" s="257" t="s">
        <v>192</v>
      </c>
    </row>
    <row r="45" spans="1:2">
      <c r="A45" s="482" t="s">
        <v>193</v>
      </c>
      <c r="B45" s="483"/>
    </row>
    <row r="46" spans="1:2">
      <c r="A46" s="49" t="s">
        <v>194</v>
      </c>
      <c r="B46" s="257" t="s">
        <v>195</v>
      </c>
    </row>
    <row r="47" spans="1:2">
      <c r="A47" s="49" t="s">
        <v>196</v>
      </c>
      <c r="B47" s="257" t="s">
        <v>197</v>
      </c>
    </row>
  </sheetData>
  <mergeCells count="6">
    <mergeCell ref="A45:B45"/>
    <mergeCell ref="A1:C1"/>
    <mergeCell ref="A4:B4"/>
    <mergeCell ref="A30:B30"/>
    <mergeCell ref="A38:B38"/>
    <mergeCell ref="A41:B41"/>
  </mergeCells>
  <pageMargins left="0.7" right="0.7" top="0.75" bottom="0.75" header="0.3" footer="0.3"/>
  <pageSetup paperSize="9" scale="74" orientation="portrait" r:id="rId1"/>
  <colBreaks count="1" manualBreakCount="1">
    <brk id="2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86"/>
  <sheetViews>
    <sheetView tabSelected="1" view="pageBreakPreview" zoomScale="75" zoomScaleNormal="75" zoomScaleSheetLayoutView="75" workbookViewId="0">
      <selection activeCell="B21" sqref="B21"/>
    </sheetView>
  </sheetViews>
  <sheetFormatPr defaultColWidth="9" defaultRowHeight="15"/>
  <cols>
    <col min="2" max="2" width="33.5703125" customWidth="1"/>
    <col min="6" max="6" width="10.140625" customWidth="1"/>
    <col min="23" max="23" width="5" customWidth="1"/>
    <col min="26" max="26" width="5" customWidth="1"/>
    <col min="28" max="28" width="5.140625" customWidth="1"/>
    <col min="30" max="30" width="4.42578125" customWidth="1"/>
    <col min="32" max="32" width="4.42578125" customWidth="1"/>
    <col min="34" max="34" width="6.140625" customWidth="1"/>
  </cols>
  <sheetData>
    <row r="1" spans="1:35" ht="18.75">
      <c r="A1" s="2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>
      <c r="A3" s="515" t="s">
        <v>199</v>
      </c>
      <c r="B3" s="515" t="s">
        <v>200</v>
      </c>
      <c r="C3" s="515" t="s">
        <v>201</v>
      </c>
      <c r="D3" s="515"/>
      <c r="E3" s="515"/>
      <c r="F3" s="529"/>
      <c r="G3" s="531" t="s">
        <v>202</v>
      </c>
      <c r="H3" s="514" t="s">
        <v>203</v>
      </c>
      <c r="I3" s="533"/>
      <c r="J3" s="533"/>
      <c r="K3" s="533"/>
      <c r="L3" s="533"/>
      <c r="M3" s="533"/>
      <c r="N3" s="498"/>
      <c r="O3" s="515" t="s">
        <v>204</v>
      </c>
      <c r="P3" s="499" t="s">
        <v>205</v>
      </c>
      <c r="Q3" s="501"/>
      <c r="R3" s="499" t="s">
        <v>206</v>
      </c>
      <c r="S3" s="500"/>
      <c r="T3" s="501"/>
      <c r="U3" s="514" t="s">
        <v>207</v>
      </c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498"/>
    </row>
    <row r="4" spans="1:35">
      <c r="A4" s="517"/>
      <c r="B4" s="517"/>
      <c r="C4" s="517"/>
      <c r="D4" s="517"/>
      <c r="E4" s="517"/>
      <c r="F4" s="530"/>
      <c r="G4" s="532"/>
      <c r="H4" s="515" t="s">
        <v>208</v>
      </c>
      <c r="I4" s="534" t="s">
        <v>209</v>
      </c>
      <c r="J4" s="500"/>
      <c r="K4" s="500"/>
      <c r="L4" s="500"/>
      <c r="M4" s="500"/>
      <c r="N4" s="501"/>
      <c r="O4" s="509"/>
      <c r="P4" s="502"/>
      <c r="Q4" s="504"/>
      <c r="R4" s="502"/>
      <c r="S4" s="503"/>
      <c r="T4" s="504"/>
      <c r="U4" s="514" t="s">
        <v>210</v>
      </c>
      <c r="V4" s="533"/>
      <c r="W4" s="498"/>
      <c r="X4" s="514" t="s">
        <v>211</v>
      </c>
      <c r="Y4" s="533"/>
      <c r="Z4" s="498"/>
      <c r="AA4" s="514" t="s">
        <v>212</v>
      </c>
      <c r="AB4" s="533"/>
      <c r="AC4" s="533"/>
      <c r="AD4" s="498"/>
      <c r="AE4" s="514" t="s">
        <v>213</v>
      </c>
      <c r="AF4" s="533"/>
      <c r="AG4" s="533"/>
      <c r="AH4" s="498"/>
    </row>
    <row r="5" spans="1:35" ht="54" customHeight="1">
      <c r="A5" s="517"/>
      <c r="B5" s="517"/>
      <c r="C5" s="517"/>
      <c r="D5" s="517"/>
      <c r="E5" s="517"/>
      <c r="F5" s="530"/>
      <c r="G5" s="532"/>
      <c r="H5" s="517"/>
      <c r="I5" s="515" t="s">
        <v>214</v>
      </c>
      <c r="J5" s="497" t="s">
        <v>215</v>
      </c>
      <c r="K5" s="498"/>
      <c r="L5" s="515" t="s">
        <v>216</v>
      </c>
      <c r="M5" s="512" t="s">
        <v>217</v>
      </c>
      <c r="N5" s="513"/>
      <c r="O5" s="509"/>
      <c r="P5" s="502"/>
      <c r="Q5" s="504"/>
      <c r="R5" s="502"/>
      <c r="S5" s="503"/>
      <c r="T5" s="504"/>
      <c r="U5" s="511" t="s">
        <v>218</v>
      </c>
      <c r="V5" s="511" t="s">
        <v>219</v>
      </c>
      <c r="W5" s="508" t="s">
        <v>220</v>
      </c>
      <c r="X5" s="511" t="s">
        <v>221</v>
      </c>
      <c r="Y5" s="511" t="s">
        <v>222</v>
      </c>
      <c r="Z5" s="508" t="s">
        <v>220</v>
      </c>
      <c r="AA5" s="511" t="s">
        <v>223</v>
      </c>
      <c r="AB5" s="511" t="s">
        <v>220</v>
      </c>
      <c r="AC5" s="511" t="s">
        <v>224</v>
      </c>
      <c r="AD5" s="508" t="s">
        <v>220</v>
      </c>
      <c r="AE5" s="511" t="s">
        <v>225</v>
      </c>
      <c r="AF5" s="511" t="s">
        <v>220</v>
      </c>
      <c r="AG5" s="508" t="s">
        <v>226</v>
      </c>
      <c r="AH5" s="508" t="s">
        <v>220</v>
      </c>
    </row>
    <row r="6" spans="1:35">
      <c r="A6" s="517"/>
      <c r="B6" s="517"/>
      <c r="C6" s="517"/>
      <c r="D6" s="517"/>
      <c r="E6" s="517"/>
      <c r="F6" s="530"/>
      <c r="G6" s="532"/>
      <c r="H6" s="517"/>
      <c r="I6" s="517"/>
      <c r="J6" s="514" t="s">
        <v>227</v>
      </c>
      <c r="K6" s="498"/>
      <c r="L6" s="517"/>
      <c r="M6" s="515" t="s">
        <v>228</v>
      </c>
      <c r="N6" s="515" t="s">
        <v>229</v>
      </c>
      <c r="O6" s="509"/>
      <c r="P6" s="502"/>
      <c r="Q6" s="504"/>
      <c r="R6" s="502"/>
      <c r="S6" s="503"/>
      <c r="T6" s="504"/>
      <c r="U6" s="510"/>
      <c r="V6" s="510"/>
      <c r="W6" s="509"/>
      <c r="X6" s="510"/>
      <c r="Y6" s="510"/>
      <c r="Z6" s="509"/>
      <c r="AA6" s="510"/>
      <c r="AB6" s="509"/>
      <c r="AC6" s="510"/>
      <c r="AD6" s="509"/>
      <c r="AE6" s="510"/>
      <c r="AF6" s="509"/>
      <c r="AG6" s="510"/>
      <c r="AH6" s="509"/>
    </row>
    <row r="7" spans="1:35">
      <c r="A7" s="517"/>
      <c r="B7" s="517"/>
      <c r="C7" s="517"/>
      <c r="D7" s="517"/>
      <c r="E7" s="517"/>
      <c r="F7" s="530"/>
      <c r="G7" s="532"/>
      <c r="H7" s="517"/>
      <c r="I7" s="517"/>
      <c r="J7" s="515" t="s">
        <v>230</v>
      </c>
      <c r="K7" s="515" t="s">
        <v>231</v>
      </c>
      <c r="L7" s="517"/>
      <c r="M7" s="517"/>
      <c r="N7" s="517"/>
      <c r="O7" s="509"/>
      <c r="P7" s="505"/>
      <c r="Q7" s="507"/>
      <c r="R7" s="505"/>
      <c r="S7" s="506"/>
      <c r="T7" s="507"/>
      <c r="U7" s="97" t="s">
        <v>232</v>
      </c>
      <c r="V7" s="97" t="s">
        <v>233</v>
      </c>
      <c r="W7" s="509"/>
      <c r="X7" s="97" t="s">
        <v>232</v>
      </c>
      <c r="Y7" s="97" t="s">
        <v>235</v>
      </c>
      <c r="Z7" s="509"/>
      <c r="AA7" s="97" t="s">
        <v>234</v>
      </c>
      <c r="AB7" s="509"/>
      <c r="AC7" s="97" t="s">
        <v>236</v>
      </c>
      <c r="AD7" s="509"/>
      <c r="AE7" s="135" t="s">
        <v>232</v>
      </c>
      <c r="AF7" s="509"/>
      <c r="AG7" s="114" t="s">
        <v>237</v>
      </c>
      <c r="AH7" s="509"/>
    </row>
    <row r="8" spans="1:35">
      <c r="A8" s="516"/>
      <c r="B8" s="516"/>
      <c r="C8" s="516" t="s">
        <v>238</v>
      </c>
      <c r="D8" s="516" t="s">
        <v>239</v>
      </c>
      <c r="E8" s="516" t="s">
        <v>228</v>
      </c>
      <c r="F8" s="530"/>
      <c r="G8" s="532"/>
      <c r="H8" s="516"/>
      <c r="I8" s="516"/>
      <c r="J8" s="516"/>
      <c r="K8" s="516"/>
      <c r="L8" s="516"/>
      <c r="M8" s="516"/>
      <c r="N8" s="516"/>
      <c r="O8" s="510"/>
      <c r="P8" s="88" t="s">
        <v>127</v>
      </c>
      <c r="Q8" s="109" t="s">
        <v>240</v>
      </c>
      <c r="R8" s="110" t="s">
        <v>127</v>
      </c>
      <c r="S8" s="109" t="s">
        <v>240</v>
      </c>
      <c r="T8" s="109" t="s">
        <v>241</v>
      </c>
      <c r="U8" s="97">
        <v>17</v>
      </c>
      <c r="V8" s="97">
        <v>22</v>
      </c>
      <c r="W8" s="510"/>
      <c r="X8" s="97">
        <v>17</v>
      </c>
      <c r="Y8" s="97">
        <v>14</v>
      </c>
      <c r="Z8" s="510"/>
      <c r="AA8" s="97">
        <v>16</v>
      </c>
      <c r="AB8" s="510"/>
      <c r="AC8" s="97">
        <v>15</v>
      </c>
      <c r="AD8" s="510"/>
      <c r="AE8" s="135">
        <v>17</v>
      </c>
      <c r="AF8" s="510"/>
      <c r="AG8" s="153">
        <v>5</v>
      </c>
      <c r="AH8" s="510"/>
    </row>
    <row r="9" spans="1:3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/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/>
      <c r="O9" s="4">
        <v>12</v>
      </c>
      <c r="P9" s="89"/>
      <c r="Q9" s="89"/>
      <c r="R9" s="88"/>
      <c r="S9" s="89"/>
      <c r="T9" s="89"/>
      <c r="U9" s="4">
        <v>13</v>
      </c>
      <c r="V9" s="4">
        <v>14</v>
      </c>
      <c r="W9" s="4"/>
      <c r="X9" s="4">
        <v>16</v>
      </c>
      <c r="Y9" s="4">
        <v>18</v>
      </c>
      <c r="Z9" s="4"/>
      <c r="AA9" s="4">
        <v>20</v>
      </c>
      <c r="AB9" s="4"/>
      <c r="AC9" s="4">
        <v>21</v>
      </c>
      <c r="AD9" s="4"/>
      <c r="AE9" s="4">
        <v>23</v>
      </c>
      <c r="AF9" s="4"/>
      <c r="AG9" s="4">
        <v>24</v>
      </c>
      <c r="AH9" s="4"/>
    </row>
    <row r="10" spans="1:35" ht="30" customHeight="1">
      <c r="A10" s="5" t="s">
        <v>242</v>
      </c>
      <c r="B10" s="6" t="s">
        <v>243</v>
      </c>
      <c r="C10" s="7">
        <f>C11</f>
        <v>0</v>
      </c>
      <c r="D10" s="7">
        <f>D11</f>
        <v>9</v>
      </c>
      <c r="E10" s="7">
        <f>E11</f>
        <v>4</v>
      </c>
      <c r="F10" s="8" t="s">
        <v>244</v>
      </c>
      <c r="G10" s="9">
        <f>G11</f>
        <v>1476</v>
      </c>
      <c r="H10" s="9">
        <f t="shared" ref="H10:U10" si="0">H11</f>
        <v>0</v>
      </c>
      <c r="I10" s="9">
        <f t="shared" si="0"/>
        <v>1386</v>
      </c>
      <c r="J10" s="9">
        <f t="shared" si="0"/>
        <v>663</v>
      </c>
      <c r="K10" s="9">
        <f t="shared" si="0"/>
        <v>0</v>
      </c>
      <c r="L10" s="9">
        <f t="shared" si="0"/>
        <v>32</v>
      </c>
      <c r="M10" s="9">
        <f t="shared" si="0"/>
        <v>40</v>
      </c>
      <c r="N10" s="9">
        <f t="shared" si="0"/>
        <v>18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612</v>
      </c>
      <c r="V10" s="9">
        <f t="shared" ref="V10:AH10" si="1">V11</f>
        <v>792</v>
      </c>
      <c r="W10" s="9">
        <f t="shared" si="1"/>
        <v>72</v>
      </c>
      <c r="X10" s="9">
        <f t="shared" si="1"/>
        <v>0</v>
      </c>
      <c r="Y10" s="9">
        <f t="shared" si="1"/>
        <v>0</v>
      </c>
      <c r="Z10" s="9">
        <f t="shared" si="1"/>
        <v>0</v>
      </c>
      <c r="AA10" s="9">
        <f t="shared" si="1"/>
        <v>0</v>
      </c>
      <c r="AB10" s="9">
        <f t="shared" si="1"/>
        <v>0</v>
      </c>
      <c r="AC10" s="9">
        <f t="shared" si="1"/>
        <v>0</v>
      </c>
      <c r="AD10" s="9">
        <f t="shared" si="1"/>
        <v>0</v>
      </c>
      <c r="AE10" s="9">
        <f t="shared" si="1"/>
        <v>0</v>
      </c>
      <c r="AF10" s="9">
        <f t="shared" si="1"/>
        <v>0</v>
      </c>
      <c r="AG10" s="9">
        <f t="shared" si="1"/>
        <v>0</v>
      </c>
      <c r="AH10" s="9">
        <f t="shared" si="1"/>
        <v>0</v>
      </c>
    </row>
    <row r="11" spans="1:35" ht="30">
      <c r="A11" s="10" t="s">
        <v>245</v>
      </c>
      <c r="B11" s="11" t="s">
        <v>246</v>
      </c>
      <c r="C11" s="11">
        <v>0</v>
      </c>
      <c r="D11" s="11">
        <v>9</v>
      </c>
      <c r="E11" s="11">
        <v>4</v>
      </c>
      <c r="F11" s="12" t="s">
        <v>247</v>
      </c>
      <c r="G11" s="13">
        <f>SUM(G12:G25)</f>
        <v>1476</v>
      </c>
      <c r="H11" s="13">
        <f t="shared" ref="H11:W11" si="2">SUM(H12:H24)</f>
        <v>0</v>
      </c>
      <c r="I11" s="13">
        <f>SUM(I12:I25)</f>
        <v>1386</v>
      </c>
      <c r="J11" s="13">
        <f t="shared" si="2"/>
        <v>663</v>
      </c>
      <c r="K11" s="13">
        <f t="shared" si="2"/>
        <v>0</v>
      </c>
      <c r="L11" s="13">
        <f t="shared" si="2"/>
        <v>32</v>
      </c>
      <c r="M11" s="13">
        <f t="shared" si="2"/>
        <v>40</v>
      </c>
      <c r="N11" s="13">
        <f t="shared" si="2"/>
        <v>18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0</v>
      </c>
      <c r="S11" s="13">
        <f t="shared" si="2"/>
        <v>0</v>
      </c>
      <c r="T11" s="13">
        <f t="shared" si="2"/>
        <v>0</v>
      </c>
      <c r="U11" s="13">
        <f>SUM(U12:U25)</f>
        <v>612</v>
      </c>
      <c r="V11" s="13">
        <f>SUM(V12:V25)</f>
        <v>792</v>
      </c>
      <c r="W11" s="13">
        <f t="shared" si="2"/>
        <v>72</v>
      </c>
      <c r="X11" s="10">
        <f t="shared" ref="X11:AH11" si="3">X12+X13+X14+X15+X16+X17+X18+X19</f>
        <v>0</v>
      </c>
      <c r="Y11" s="10">
        <f t="shared" si="3"/>
        <v>0</v>
      </c>
      <c r="Z11" s="10">
        <f t="shared" si="3"/>
        <v>0</v>
      </c>
      <c r="AA11" s="10">
        <f t="shared" si="3"/>
        <v>0</v>
      </c>
      <c r="AB11" s="10">
        <f t="shared" si="3"/>
        <v>0</v>
      </c>
      <c r="AC11" s="10">
        <f t="shared" si="3"/>
        <v>0</v>
      </c>
      <c r="AD11" s="10">
        <f t="shared" si="3"/>
        <v>0</v>
      </c>
      <c r="AE11" s="10">
        <f t="shared" si="3"/>
        <v>0</v>
      </c>
      <c r="AF11" s="10">
        <f t="shared" si="3"/>
        <v>0</v>
      </c>
      <c r="AG11" s="10">
        <f t="shared" si="3"/>
        <v>0</v>
      </c>
      <c r="AH11" s="10">
        <f t="shared" si="3"/>
        <v>0</v>
      </c>
    </row>
    <row r="12" spans="1:35">
      <c r="A12" s="14" t="s">
        <v>248</v>
      </c>
      <c r="B12" s="15" t="s">
        <v>249</v>
      </c>
      <c r="C12" s="16"/>
      <c r="D12" s="16">
        <v>2</v>
      </c>
      <c r="E12" s="16"/>
      <c r="F12" s="17" t="s">
        <v>250</v>
      </c>
      <c r="G12" s="18">
        <f>U12+V12+W12</f>
        <v>108</v>
      </c>
      <c r="H12" s="19"/>
      <c r="I12" s="19">
        <v>106</v>
      </c>
      <c r="J12" s="19">
        <v>34</v>
      </c>
      <c r="K12" s="19"/>
      <c r="L12" s="19"/>
      <c r="M12" s="19"/>
      <c r="N12" s="19">
        <v>2</v>
      </c>
      <c r="O12" s="90"/>
      <c r="P12" s="91"/>
      <c r="Q12" s="111"/>
      <c r="R12" s="91"/>
      <c r="S12" s="91"/>
      <c r="T12" s="112"/>
      <c r="U12" s="19">
        <v>51</v>
      </c>
      <c r="V12" s="19">
        <v>57</v>
      </c>
      <c r="W12" s="4"/>
      <c r="X12" s="4"/>
      <c r="Y12" s="4"/>
      <c r="Z12" s="4"/>
      <c r="AA12" s="4"/>
      <c r="AB12" s="4"/>
      <c r="AC12" s="4"/>
      <c r="AD12" s="4"/>
      <c r="AE12" s="136"/>
      <c r="AF12" s="136"/>
      <c r="AG12" s="4"/>
      <c r="AH12" s="154"/>
    </row>
    <row r="13" spans="1:35" ht="18" customHeight="1">
      <c r="A13" s="14" t="s">
        <v>251</v>
      </c>
      <c r="B13" s="20" t="s">
        <v>252</v>
      </c>
      <c r="C13" s="21"/>
      <c r="D13" s="21">
        <v>2</v>
      </c>
      <c r="E13" s="21"/>
      <c r="F13" s="17" t="s">
        <v>253</v>
      </c>
      <c r="G13" s="18">
        <f t="shared" ref="G13:G25" si="4">U13+V13+W13</f>
        <v>108</v>
      </c>
      <c r="H13" s="19"/>
      <c r="I13" s="19">
        <v>106</v>
      </c>
      <c r="J13" s="92">
        <v>54</v>
      </c>
      <c r="K13" s="92"/>
      <c r="L13" s="92"/>
      <c r="M13" s="19"/>
      <c r="N13" s="92">
        <v>2</v>
      </c>
      <c r="O13" s="93"/>
      <c r="P13" s="94"/>
      <c r="Q13" s="113"/>
      <c r="R13" s="94"/>
      <c r="S13" s="91"/>
      <c r="T13" s="112"/>
      <c r="U13" s="19">
        <v>51</v>
      </c>
      <c r="V13" s="19">
        <v>57</v>
      </c>
      <c r="W13" s="4"/>
      <c r="X13" s="4"/>
      <c r="Y13" s="4"/>
      <c r="Z13" s="4"/>
      <c r="AA13" s="4"/>
      <c r="AB13" s="4"/>
      <c r="AC13" s="4"/>
      <c r="AD13" s="4"/>
      <c r="AE13" s="136"/>
      <c r="AF13" s="136"/>
      <c r="AG13" s="4"/>
      <c r="AH13" s="154"/>
    </row>
    <row r="14" spans="1:35">
      <c r="A14" s="14" t="s">
        <v>254</v>
      </c>
      <c r="B14" s="15" t="s">
        <v>255</v>
      </c>
      <c r="C14" s="16"/>
      <c r="D14" s="16"/>
      <c r="E14" s="16">
        <v>2</v>
      </c>
      <c r="F14" s="17" t="s">
        <v>256</v>
      </c>
      <c r="G14" s="18">
        <f t="shared" si="4"/>
        <v>136</v>
      </c>
      <c r="H14" s="19"/>
      <c r="I14" s="19">
        <v>118</v>
      </c>
      <c r="J14" s="19">
        <v>46</v>
      </c>
      <c r="K14" s="19"/>
      <c r="L14" s="19">
        <v>8</v>
      </c>
      <c r="M14" s="19">
        <v>10</v>
      </c>
      <c r="N14" s="19"/>
      <c r="O14" s="90"/>
      <c r="P14" s="91"/>
      <c r="Q14" s="111"/>
      <c r="R14" s="91"/>
      <c r="S14" s="91"/>
      <c r="T14" s="112"/>
      <c r="U14" s="19">
        <v>51</v>
      </c>
      <c r="V14" s="19">
        <v>67</v>
      </c>
      <c r="W14" s="4">
        <v>18</v>
      </c>
      <c r="X14" s="4"/>
      <c r="Y14" s="4"/>
      <c r="Z14" s="4"/>
      <c r="AA14" s="4"/>
      <c r="AB14" s="4"/>
      <c r="AC14" s="4"/>
      <c r="AD14" s="4"/>
      <c r="AE14" s="136"/>
      <c r="AF14" s="136"/>
      <c r="AG14" s="4"/>
      <c r="AH14" s="154"/>
    </row>
    <row r="15" spans="1:35" ht="17.100000000000001" customHeight="1">
      <c r="A15" s="14" t="s">
        <v>257</v>
      </c>
      <c r="B15" s="15" t="s">
        <v>258</v>
      </c>
      <c r="C15" s="16"/>
      <c r="D15" s="16">
        <v>2</v>
      </c>
      <c r="E15" s="16"/>
      <c r="F15" s="17" t="s">
        <v>250</v>
      </c>
      <c r="G15" s="18">
        <f t="shared" si="4"/>
        <v>72</v>
      </c>
      <c r="H15" s="19"/>
      <c r="I15" s="19">
        <v>70</v>
      </c>
      <c r="J15" s="19">
        <v>34</v>
      </c>
      <c r="K15" s="19"/>
      <c r="L15" s="19"/>
      <c r="M15" s="19"/>
      <c r="N15" s="19">
        <v>2</v>
      </c>
      <c r="O15" s="90"/>
      <c r="P15" s="91"/>
      <c r="Q15" s="111"/>
      <c r="R15" s="91"/>
      <c r="S15" s="91"/>
      <c r="T15" s="112"/>
      <c r="U15" s="19"/>
      <c r="V15" s="19">
        <v>72</v>
      </c>
      <c r="W15" s="114"/>
      <c r="X15" s="4"/>
      <c r="Y15" s="4"/>
      <c r="Z15" s="4"/>
      <c r="AA15" s="4"/>
      <c r="AB15" s="4"/>
      <c r="AC15" s="4"/>
      <c r="AD15" s="4"/>
      <c r="AE15" s="136"/>
      <c r="AF15" s="136"/>
      <c r="AG15" s="4"/>
      <c r="AH15" s="154"/>
    </row>
    <row r="16" spans="1:35">
      <c r="A16" s="14" t="s">
        <v>259</v>
      </c>
      <c r="B16" s="15" t="s">
        <v>260</v>
      </c>
      <c r="C16" s="16"/>
      <c r="D16" s="16">
        <v>1</v>
      </c>
      <c r="E16" s="16"/>
      <c r="F16" s="17" t="s">
        <v>261</v>
      </c>
      <c r="G16" s="18">
        <f t="shared" si="4"/>
        <v>72</v>
      </c>
      <c r="H16" s="19"/>
      <c r="I16" s="19">
        <v>70</v>
      </c>
      <c r="J16" s="19">
        <v>28</v>
      </c>
      <c r="K16" s="19"/>
      <c r="L16" s="19"/>
      <c r="M16" s="19"/>
      <c r="N16" s="19">
        <v>2</v>
      </c>
      <c r="O16" s="90"/>
      <c r="P16" s="91"/>
      <c r="Q16" s="111"/>
      <c r="R16" s="91"/>
      <c r="S16" s="91"/>
      <c r="T16" s="112"/>
      <c r="U16" s="19">
        <v>72</v>
      </c>
      <c r="V16" s="19"/>
      <c r="W16" s="4"/>
      <c r="X16" s="4"/>
      <c r="Y16" s="4"/>
      <c r="Z16" s="4"/>
      <c r="AA16" s="4"/>
      <c r="AB16" s="4"/>
      <c r="AC16" s="4"/>
      <c r="AD16" s="4"/>
      <c r="AE16" s="136"/>
      <c r="AF16" s="136"/>
      <c r="AG16" s="4"/>
      <c r="AH16" s="154"/>
    </row>
    <row r="17" spans="1:46" ht="17.100000000000001" customHeight="1">
      <c r="A17" s="14" t="s">
        <v>262</v>
      </c>
      <c r="B17" s="15" t="s">
        <v>263</v>
      </c>
      <c r="C17" s="16"/>
      <c r="D17" s="16">
        <v>2</v>
      </c>
      <c r="E17" s="16"/>
      <c r="F17" s="17" t="s">
        <v>253</v>
      </c>
      <c r="G17" s="18">
        <f t="shared" si="4"/>
        <v>117</v>
      </c>
      <c r="H17" s="19"/>
      <c r="I17" s="19">
        <v>115</v>
      </c>
      <c r="J17" s="19">
        <v>115</v>
      </c>
      <c r="K17" s="19"/>
      <c r="L17" s="19"/>
      <c r="M17" s="19"/>
      <c r="N17" s="19">
        <v>2</v>
      </c>
      <c r="O17" s="90"/>
      <c r="P17" s="91"/>
      <c r="Q17" s="111"/>
      <c r="R17" s="91"/>
      <c r="S17" s="91"/>
      <c r="T17" s="112"/>
      <c r="U17" s="19">
        <v>51</v>
      </c>
      <c r="V17" s="19">
        <v>66</v>
      </c>
      <c r="W17" s="4"/>
      <c r="X17" s="4"/>
      <c r="Y17" s="4"/>
      <c r="Z17" s="4"/>
      <c r="AA17" s="4"/>
      <c r="AB17" s="4"/>
      <c r="AC17" s="4"/>
      <c r="AD17" s="4"/>
      <c r="AE17" s="136"/>
      <c r="AF17" s="136"/>
      <c r="AG17" s="4"/>
      <c r="AH17" s="154"/>
    </row>
    <row r="18" spans="1:46">
      <c r="A18" s="14" t="s">
        <v>264</v>
      </c>
      <c r="B18" s="15" t="s">
        <v>265</v>
      </c>
      <c r="C18" s="16"/>
      <c r="D18" s="16"/>
      <c r="E18" s="16">
        <v>2</v>
      </c>
      <c r="F18" s="17" t="s">
        <v>266</v>
      </c>
      <c r="G18" s="18">
        <f>U18+V18+W18</f>
        <v>269</v>
      </c>
      <c r="H18" s="18"/>
      <c r="I18" s="19">
        <v>251</v>
      </c>
      <c r="J18" s="18">
        <v>76</v>
      </c>
      <c r="K18" s="18"/>
      <c r="L18" s="18">
        <v>8</v>
      </c>
      <c r="M18" s="18">
        <v>10</v>
      </c>
      <c r="N18" s="18"/>
      <c r="O18" s="95"/>
      <c r="P18" s="96"/>
      <c r="Q18" s="115"/>
      <c r="R18" s="96"/>
      <c r="S18" s="91"/>
      <c r="T18" s="112"/>
      <c r="U18" s="18">
        <v>94</v>
      </c>
      <c r="V18" s="114">
        <v>157</v>
      </c>
      <c r="W18" s="97">
        <v>18</v>
      </c>
      <c r="X18" s="4"/>
      <c r="Y18" s="4"/>
      <c r="Z18" s="4"/>
      <c r="AA18" s="4"/>
      <c r="AB18" s="4"/>
      <c r="AC18" s="4"/>
      <c r="AD18" s="4"/>
      <c r="AE18" s="136"/>
      <c r="AF18" s="136"/>
      <c r="AG18" s="4"/>
      <c r="AH18" s="154"/>
    </row>
    <row r="19" spans="1:46">
      <c r="A19" s="14" t="s">
        <v>267</v>
      </c>
      <c r="B19" s="14" t="s">
        <v>268</v>
      </c>
      <c r="C19" s="19"/>
      <c r="D19" s="19"/>
      <c r="E19" s="19">
        <v>2</v>
      </c>
      <c r="F19" s="17" t="s">
        <v>256</v>
      </c>
      <c r="G19" s="18">
        <f t="shared" si="4"/>
        <v>135</v>
      </c>
      <c r="H19" s="19"/>
      <c r="I19" s="19">
        <v>117</v>
      </c>
      <c r="J19" s="19">
        <v>80</v>
      </c>
      <c r="K19" s="19"/>
      <c r="L19" s="19">
        <v>8</v>
      </c>
      <c r="M19" s="19">
        <v>10</v>
      </c>
      <c r="N19" s="19"/>
      <c r="O19" s="90"/>
      <c r="P19" s="91"/>
      <c r="Q19" s="111"/>
      <c r="R19" s="91"/>
      <c r="S19" s="91"/>
      <c r="T19" s="112"/>
      <c r="U19" s="19">
        <v>51</v>
      </c>
      <c r="V19" s="19">
        <v>66</v>
      </c>
      <c r="W19" s="97">
        <v>18</v>
      </c>
      <c r="X19" s="4"/>
      <c r="Y19" s="4"/>
      <c r="Z19" s="4"/>
      <c r="AA19" s="4"/>
      <c r="AB19" s="4"/>
      <c r="AC19" s="4"/>
      <c r="AD19" s="4"/>
      <c r="AE19" s="136"/>
      <c r="AF19" s="136"/>
      <c r="AG19" s="4"/>
      <c r="AH19" s="154"/>
    </row>
    <row r="20" spans="1:46">
      <c r="A20" s="14" t="s">
        <v>269</v>
      </c>
      <c r="B20" s="14" t="s">
        <v>270</v>
      </c>
      <c r="C20" s="19"/>
      <c r="D20" s="19">
        <v>1</v>
      </c>
      <c r="E20" s="19"/>
      <c r="F20" s="17" t="s">
        <v>261</v>
      </c>
      <c r="G20" s="18">
        <f t="shared" si="4"/>
        <v>72</v>
      </c>
      <c r="H20" s="19"/>
      <c r="I20" s="19">
        <v>70</v>
      </c>
      <c r="J20" s="19">
        <v>42</v>
      </c>
      <c r="K20" s="19"/>
      <c r="L20" s="19"/>
      <c r="M20" s="19"/>
      <c r="N20" s="19">
        <v>2</v>
      </c>
      <c r="O20" s="90"/>
      <c r="P20" s="91"/>
      <c r="Q20" s="111"/>
      <c r="R20" s="91"/>
      <c r="S20" s="91"/>
      <c r="T20" s="112"/>
      <c r="U20" s="19">
        <v>72</v>
      </c>
      <c r="V20" s="19"/>
      <c r="W20" s="116"/>
      <c r="X20" s="116"/>
      <c r="Y20" s="114"/>
      <c r="Z20" s="114"/>
      <c r="AA20" s="114"/>
      <c r="AB20" s="114"/>
      <c r="AC20" s="114"/>
      <c r="AD20" s="114"/>
      <c r="AE20" s="137"/>
      <c r="AF20" s="137"/>
      <c r="AG20" s="114"/>
      <c r="AH20" s="154"/>
    </row>
    <row r="21" spans="1:46" ht="27" customHeight="1">
      <c r="A21" s="14" t="s">
        <v>271</v>
      </c>
      <c r="B21" s="15" t="s">
        <v>400</v>
      </c>
      <c r="C21" s="16"/>
      <c r="D21" s="16">
        <v>2</v>
      </c>
      <c r="E21" s="16"/>
      <c r="F21" s="22" t="s">
        <v>261</v>
      </c>
      <c r="G21" s="18">
        <f t="shared" si="4"/>
        <v>72</v>
      </c>
      <c r="H21" s="19"/>
      <c r="I21" s="19">
        <v>70</v>
      </c>
      <c r="J21" s="97">
        <v>58</v>
      </c>
      <c r="K21" s="97"/>
      <c r="L21" s="97"/>
      <c r="M21" s="97"/>
      <c r="N21" s="97">
        <v>2</v>
      </c>
      <c r="O21" s="98"/>
      <c r="P21" s="99"/>
      <c r="Q21" s="117"/>
      <c r="R21" s="99"/>
      <c r="S21" s="91"/>
      <c r="T21" s="112"/>
      <c r="U21" s="97"/>
      <c r="V21" s="97">
        <v>72</v>
      </c>
      <c r="W21" s="116"/>
      <c r="X21" s="116"/>
      <c r="Y21" s="114"/>
      <c r="Z21" s="114"/>
      <c r="AA21" s="114"/>
      <c r="AB21" s="114"/>
      <c r="AC21" s="114"/>
      <c r="AD21" s="114"/>
      <c r="AE21" s="137"/>
      <c r="AF21" s="137"/>
      <c r="AG21" s="114"/>
      <c r="AH21" s="154"/>
    </row>
    <row r="22" spans="1:46">
      <c r="A22" s="14" t="s">
        <v>272</v>
      </c>
      <c r="B22" s="15" t="s">
        <v>273</v>
      </c>
      <c r="C22" s="16"/>
      <c r="D22" s="16"/>
      <c r="E22" s="16">
        <v>2</v>
      </c>
      <c r="F22" s="22" t="s">
        <v>266</v>
      </c>
      <c r="G22" s="18">
        <f t="shared" si="4"/>
        <v>139</v>
      </c>
      <c r="H22" s="19"/>
      <c r="I22" s="19">
        <v>121</v>
      </c>
      <c r="J22" s="97">
        <v>38</v>
      </c>
      <c r="K22" s="97"/>
      <c r="L22" s="97">
        <v>8</v>
      </c>
      <c r="M22" s="97">
        <v>10</v>
      </c>
      <c r="N22" s="97"/>
      <c r="O22" s="98"/>
      <c r="P22" s="99"/>
      <c r="Q22" s="117"/>
      <c r="R22" s="99"/>
      <c r="S22" s="91"/>
      <c r="T22" s="112"/>
      <c r="U22" s="97">
        <v>51</v>
      </c>
      <c r="V22" s="97">
        <v>70</v>
      </c>
      <c r="W22" s="116">
        <v>18</v>
      </c>
      <c r="X22" s="116"/>
      <c r="Y22" s="114"/>
      <c r="Z22" s="114"/>
      <c r="AA22" s="114"/>
      <c r="AB22" s="114"/>
      <c r="AC22" s="114"/>
      <c r="AD22" s="114"/>
      <c r="AE22" s="114"/>
      <c r="AF22" s="114"/>
      <c r="AG22" s="114"/>
      <c r="AH22" s="154"/>
    </row>
    <row r="23" spans="1:46">
      <c r="A23" s="14" t="s">
        <v>274</v>
      </c>
      <c r="B23" s="23" t="s">
        <v>275</v>
      </c>
      <c r="C23" s="24"/>
      <c r="D23" s="24">
        <v>2</v>
      </c>
      <c r="E23" s="24"/>
      <c r="F23" s="25" t="s">
        <v>253</v>
      </c>
      <c r="G23" s="176">
        <f>U23+V23+W23</f>
        <v>72</v>
      </c>
      <c r="H23" s="26"/>
      <c r="I23" s="19">
        <v>70</v>
      </c>
      <c r="J23" s="26">
        <v>38</v>
      </c>
      <c r="K23" s="26"/>
      <c r="L23" s="26"/>
      <c r="M23" s="26"/>
      <c r="N23" s="26">
        <v>2</v>
      </c>
      <c r="O23" s="26"/>
      <c r="P23" s="100"/>
      <c r="Q23" s="100"/>
      <c r="R23" s="100"/>
      <c r="S23" s="91"/>
      <c r="T23" s="112"/>
      <c r="U23" s="26">
        <v>34</v>
      </c>
      <c r="V23" s="26">
        <v>38</v>
      </c>
      <c r="W23" s="116"/>
      <c r="X23" s="116"/>
      <c r="Y23" s="114"/>
      <c r="Z23" s="114"/>
      <c r="AA23" s="114"/>
      <c r="AB23" s="114"/>
      <c r="AC23" s="114"/>
      <c r="AD23" s="114"/>
      <c r="AE23" s="114"/>
      <c r="AF23" s="114"/>
      <c r="AG23" s="114"/>
      <c r="AH23" s="154"/>
    </row>
    <row r="24" spans="1:46" ht="15" customHeight="1">
      <c r="A24" s="14" t="s">
        <v>276</v>
      </c>
      <c r="B24" s="23" t="s">
        <v>277</v>
      </c>
      <c r="C24" s="24"/>
      <c r="D24" s="24">
        <v>2</v>
      </c>
      <c r="E24" s="24"/>
      <c r="F24" s="25" t="s">
        <v>253</v>
      </c>
      <c r="G24" s="176">
        <f>U24+V24+W24</f>
        <v>72</v>
      </c>
      <c r="H24" s="26"/>
      <c r="I24" s="19">
        <v>70</v>
      </c>
      <c r="J24" s="26">
        <v>20</v>
      </c>
      <c r="K24" s="26"/>
      <c r="L24" s="26"/>
      <c r="M24" s="26"/>
      <c r="N24" s="26">
        <v>2</v>
      </c>
      <c r="O24" s="26"/>
      <c r="P24" s="100"/>
      <c r="Q24" s="100"/>
      <c r="R24" s="100"/>
      <c r="S24" s="91"/>
      <c r="T24" s="112"/>
      <c r="U24" s="26">
        <v>34</v>
      </c>
      <c r="V24" s="26">
        <v>38</v>
      </c>
      <c r="W24" s="116"/>
      <c r="X24" s="116"/>
      <c r="Y24" s="114"/>
      <c r="Z24" s="114"/>
      <c r="AA24" s="114"/>
      <c r="AB24" s="114"/>
      <c r="AC24" s="114"/>
      <c r="AD24" s="114"/>
      <c r="AE24" s="114"/>
      <c r="AF24" s="114"/>
      <c r="AG24" s="114"/>
      <c r="AH24" s="154"/>
    </row>
    <row r="25" spans="1:46" s="1" customFormat="1">
      <c r="A25" s="14" t="s">
        <v>278</v>
      </c>
      <c r="B25" s="27" t="s">
        <v>279</v>
      </c>
      <c r="C25" s="24"/>
      <c r="D25" s="24"/>
      <c r="E25" s="24"/>
      <c r="F25" s="25"/>
      <c r="G25" s="18">
        <f t="shared" si="4"/>
        <v>32</v>
      </c>
      <c r="H25" s="28"/>
      <c r="I25" s="28">
        <v>32</v>
      </c>
      <c r="J25" s="28"/>
      <c r="K25" s="28"/>
      <c r="L25" s="28"/>
      <c r="M25" s="28"/>
      <c r="N25" s="28"/>
      <c r="O25" s="28"/>
      <c r="P25" s="100"/>
      <c r="Q25" s="100"/>
      <c r="R25" s="100"/>
      <c r="S25" s="100"/>
      <c r="T25" s="100"/>
      <c r="U25" s="28"/>
      <c r="V25" s="28">
        <v>32</v>
      </c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</row>
    <row r="26" spans="1:46" ht="36.950000000000003" customHeight="1">
      <c r="A26" s="29" t="s">
        <v>280</v>
      </c>
      <c r="B26" s="30" t="s">
        <v>281</v>
      </c>
      <c r="C26" s="31">
        <v>5</v>
      </c>
      <c r="D26" s="31">
        <v>5</v>
      </c>
      <c r="E26" s="31"/>
      <c r="F26" s="32" t="s">
        <v>398</v>
      </c>
      <c r="G26" s="33">
        <f>SUM(G27:G31)</f>
        <v>480</v>
      </c>
      <c r="H26" s="33">
        <f t="shared" ref="H26:AH26" si="5">SUM(H27:H31)</f>
        <v>0</v>
      </c>
      <c r="I26" s="33">
        <f t="shared" si="5"/>
        <v>470</v>
      </c>
      <c r="J26" s="33">
        <f t="shared" si="5"/>
        <v>384</v>
      </c>
      <c r="K26" s="33">
        <f t="shared" si="5"/>
        <v>0</v>
      </c>
      <c r="L26" s="33">
        <f t="shared" si="5"/>
        <v>0</v>
      </c>
      <c r="M26" s="33">
        <f t="shared" si="5"/>
        <v>0</v>
      </c>
      <c r="N26" s="33">
        <f t="shared" si="5"/>
        <v>10</v>
      </c>
      <c r="O26" s="33">
        <f t="shared" si="5"/>
        <v>0</v>
      </c>
      <c r="P26" s="33">
        <f t="shared" si="5"/>
        <v>468</v>
      </c>
      <c r="Q26" s="33">
        <f t="shared" si="5"/>
        <v>386</v>
      </c>
      <c r="R26" s="33">
        <f t="shared" si="5"/>
        <v>12</v>
      </c>
      <c r="S26" s="33">
        <f t="shared" si="5"/>
        <v>-2</v>
      </c>
      <c r="T26" s="33">
        <f t="shared" si="5"/>
        <v>0</v>
      </c>
      <c r="U26" s="33">
        <f t="shared" si="5"/>
        <v>0</v>
      </c>
      <c r="V26" s="33">
        <f t="shared" si="5"/>
        <v>0</v>
      </c>
      <c r="W26" s="33">
        <f t="shared" si="5"/>
        <v>0</v>
      </c>
      <c r="X26" s="33">
        <f t="shared" si="5"/>
        <v>68</v>
      </c>
      <c r="Y26" s="33">
        <f t="shared" si="5"/>
        <v>56</v>
      </c>
      <c r="Z26" s="33">
        <f t="shared" si="5"/>
        <v>0</v>
      </c>
      <c r="AA26" s="33">
        <f t="shared" si="5"/>
        <v>160</v>
      </c>
      <c r="AB26" s="33">
        <f t="shared" si="5"/>
        <v>0</v>
      </c>
      <c r="AC26" s="33">
        <f t="shared" si="5"/>
        <v>108</v>
      </c>
      <c r="AD26" s="33">
        <f t="shared" si="5"/>
        <v>0</v>
      </c>
      <c r="AE26" s="33">
        <f t="shared" si="5"/>
        <v>68</v>
      </c>
      <c r="AF26" s="33">
        <f t="shared" si="5"/>
        <v>0</v>
      </c>
      <c r="AG26" s="33">
        <f t="shared" si="5"/>
        <v>20</v>
      </c>
      <c r="AH26" s="33">
        <f t="shared" si="5"/>
        <v>0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>
      <c r="A27" s="34" t="s">
        <v>282</v>
      </c>
      <c r="B27" s="35" t="s">
        <v>283</v>
      </c>
      <c r="C27" s="36"/>
      <c r="D27" s="36">
        <v>6</v>
      </c>
      <c r="E27" s="36"/>
      <c r="F27" s="37" t="s">
        <v>261</v>
      </c>
      <c r="G27" s="38">
        <f>U27+V27+W27+X27+Y27+Z27+AA27+AB27+AC27+AD27+AE27+AF27+AG27+AH27</f>
        <v>48</v>
      </c>
      <c r="H27" s="38"/>
      <c r="I27" s="38">
        <v>46</v>
      </c>
      <c r="J27" s="37">
        <v>18</v>
      </c>
      <c r="K27" s="37"/>
      <c r="L27" s="37"/>
      <c r="M27" s="37"/>
      <c r="N27" s="37">
        <v>2</v>
      </c>
      <c r="O27" s="37"/>
      <c r="P27" s="101">
        <v>48</v>
      </c>
      <c r="Q27" s="101">
        <v>18</v>
      </c>
      <c r="R27" s="118">
        <f>G27-P27</f>
        <v>0</v>
      </c>
      <c r="S27" s="101">
        <f>J27-Q27</f>
        <v>0</v>
      </c>
      <c r="T27" s="101"/>
      <c r="U27" s="104"/>
      <c r="V27" s="104"/>
      <c r="W27" s="119"/>
      <c r="X27" s="120"/>
      <c r="Y27" s="120"/>
      <c r="Z27" s="138"/>
      <c r="AA27" s="37"/>
      <c r="AB27" s="101"/>
      <c r="AC27" s="37">
        <v>48</v>
      </c>
      <c r="AD27" s="138"/>
      <c r="AE27" s="139"/>
      <c r="AF27" s="140"/>
      <c r="AG27" s="156"/>
      <c r="AH27" s="119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>
      <c r="A28" s="34" t="s">
        <v>284</v>
      </c>
      <c r="B28" s="39" t="s">
        <v>255</v>
      </c>
      <c r="C28" s="40"/>
      <c r="D28" s="40">
        <v>5</v>
      </c>
      <c r="E28" s="40"/>
      <c r="F28" s="37" t="s">
        <v>261</v>
      </c>
      <c r="G28" s="38">
        <f t="shared" ref="G28:G31" si="6">U28+V28+W28+X28+Y28+Z28+AA28+AB28+AC28+AD28+AE28+AF28+AG28+AH28</f>
        <v>48</v>
      </c>
      <c r="H28" s="38"/>
      <c r="I28" s="38">
        <v>46</v>
      </c>
      <c r="J28" s="37">
        <v>14</v>
      </c>
      <c r="K28" s="37"/>
      <c r="L28" s="37"/>
      <c r="M28" s="37"/>
      <c r="N28" s="37">
        <v>2</v>
      </c>
      <c r="O28" s="37"/>
      <c r="P28" s="101">
        <v>36</v>
      </c>
      <c r="Q28" s="101">
        <v>14</v>
      </c>
      <c r="R28" s="118">
        <f t="shared" ref="R28:R31" si="7">G28-P28</f>
        <v>12</v>
      </c>
      <c r="S28" s="101">
        <f>J28-Q28</f>
        <v>0</v>
      </c>
      <c r="T28" s="101"/>
      <c r="U28" s="104"/>
      <c r="V28" s="104"/>
      <c r="W28" s="119"/>
      <c r="X28" s="120"/>
      <c r="Y28" s="120"/>
      <c r="Z28" s="138"/>
      <c r="AA28" s="37">
        <v>48</v>
      </c>
      <c r="AB28" s="101"/>
      <c r="AC28" s="37"/>
      <c r="AD28" s="138"/>
      <c r="AE28" s="139"/>
      <c r="AF28" s="140"/>
      <c r="AG28" s="156"/>
      <c r="AH28" s="119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>
      <c r="A29" s="34" t="s">
        <v>285</v>
      </c>
      <c r="B29" s="39" t="s">
        <v>286</v>
      </c>
      <c r="C29" s="40"/>
      <c r="D29" s="40">
        <v>5</v>
      </c>
      <c r="E29" s="40"/>
      <c r="F29" s="41" t="s">
        <v>261</v>
      </c>
      <c r="G29" s="38">
        <f t="shared" si="6"/>
        <v>48</v>
      </c>
      <c r="H29" s="42"/>
      <c r="I29" s="38">
        <v>46</v>
      </c>
      <c r="J29" s="37">
        <v>18</v>
      </c>
      <c r="K29" s="37"/>
      <c r="L29" s="37"/>
      <c r="M29" s="37"/>
      <c r="N29" s="37">
        <v>2</v>
      </c>
      <c r="O29" s="37"/>
      <c r="P29" s="101">
        <v>48</v>
      </c>
      <c r="Q29" s="101">
        <v>18</v>
      </c>
      <c r="R29" s="118">
        <f t="shared" si="7"/>
        <v>0</v>
      </c>
      <c r="S29" s="101">
        <f>J29-Q29</f>
        <v>0</v>
      </c>
      <c r="T29" s="101"/>
      <c r="U29" s="104"/>
      <c r="V29" s="104"/>
      <c r="W29" s="119"/>
      <c r="X29" s="120"/>
      <c r="Y29" s="120"/>
      <c r="Z29" s="138"/>
      <c r="AA29" s="37">
        <v>48</v>
      </c>
      <c r="AB29" s="101"/>
      <c r="AC29" s="103"/>
      <c r="AD29" s="138"/>
      <c r="AE29" s="139"/>
      <c r="AF29" s="140"/>
      <c r="AG29" s="120"/>
      <c r="AH29" s="119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30">
      <c r="A30" s="34" t="s">
        <v>287</v>
      </c>
      <c r="B30" s="35" t="s">
        <v>288</v>
      </c>
      <c r="C30" s="43"/>
      <c r="D30" s="36">
        <v>8</v>
      </c>
      <c r="E30" s="36"/>
      <c r="F30" s="41" t="s">
        <v>289</v>
      </c>
      <c r="G30" s="38">
        <f t="shared" si="6"/>
        <v>168</v>
      </c>
      <c r="H30" s="38"/>
      <c r="I30" s="38">
        <v>166</v>
      </c>
      <c r="J30" s="37">
        <v>166</v>
      </c>
      <c r="K30" s="37"/>
      <c r="L30" s="37"/>
      <c r="M30" s="37"/>
      <c r="N30" s="37">
        <v>2</v>
      </c>
      <c r="O30" s="37"/>
      <c r="P30" s="102">
        <v>168</v>
      </c>
      <c r="Q30" s="102">
        <v>168</v>
      </c>
      <c r="R30" s="118">
        <f t="shared" si="7"/>
        <v>0</v>
      </c>
      <c r="S30" s="101">
        <f>J30-Q30</f>
        <v>-2</v>
      </c>
      <c r="T30" s="101"/>
      <c r="U30" s="104"/>
      <c r="V30" s="104"/>
      <c r="W30" s="119"/>
      <c r="X30" s="120">
        <f>X8*2</f>
        <v>34</v>
      </c>
      <c r="Y30" s="120">
        <v>28</v>
      </c>
      <c r="Z30" s="120"/>
      <c r="AA30" s="120">
        <f>AA8*2</f>
        <v>32</v>
      </c>
      <c r="AB30" s="120"/>
      <c r="AC30" s="120">
        <f>AC8*2</f>
        <v>30</v>
      </c>
      <c r="AD30" s="120"/>
      <c r="AE30" s="120">
        <f>AE8*2</f>
        <v>34</v>
      </c>
      <c r="AF30" s="120"/>
      <c r="AG30" s="120">
        <v>10</v>
      </c>
      <c r="AH30" s="101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>
      <c r="A31" s="34" t="s">
        <v>290</v>
      </c>
      <c r="B31" s="39" t="s">
        <v>291</v>
      </c>
      <c r="C31" s="40" t="s">
        <v>292</v>
      </c>
      <c r="D31" s="40">
        <v>8</v>
      </c>
      <c r="E31" s="40"/>
      <c r="F31" s="37" t="s">
        <v>293</v>
      </c>
      <c r="G31" s="38">
        <f t="shared" si="6"/>
        <v>168</v>
      </c>
      <c r="H31" s="44"/>
      <c r="I31" s="38">
        <v>166</v>
      </c>
      <c r="J31" s="103">
        <v>168</v>
      </c>
      <c r="K31" s="104"/>
      <c r="L31" s="104"/>
      <c r="M31" s="104"/>
      <c r="N31" s="37">
        <v>2</v>
      </c>
      <c r="O31" s="104"/>
      <c r="P31" s="102">
        <v>168</v>
      </c>
      <c r="Q31" s="102">
        <v>168</v>
      </c>
      <c r="R31" s="118">
        <f t="shared" si="7"/>
        <v>0</v>
      </c>
      <c r="S31" s="101">
        <f>J31-Q31</f>
        <v>0</v>
      </c>
      <c r="T31" s="121"/>
      <c r="U31" s="104"/>
      <c r="V31" s="104"/>
      <c r="W31" s="119"/>
      <c r="X31" s="120">
        <f>X8*2</f>
        <v>34</v>
      </c>
      <c r="Y31" s="120">
        <v>28</v>
      </c>
      <c r="Z31" s="120"/>
      <c r="AA31" s="120">
        <f>AA8*2</f>
        <v>32</v>
      </c>
      <c r="AB31" s="120"/>
      <c r="AC31" s="120">
        <f>AC8*2</f>
        <v>30</v>
      </c>
      <c r="AD31" s="120"/>
      <c r="AE31" s="120">
        <f>AE8*2</f>
        <v>34</v>
      </c>
      <c r="AF31" s="120"/>
      <c r="AG31" s="120">
        <v>10</v>
      </c>
      <c r="AH31" s="119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30">
      <c r="A32" s="29" t="s">
        <v>294</v>
      </c>
      <c r="B32" s="30" t="s">
        <v>295</v>
      </c>
      <c r="C32" s="45">
        <v>0</v>
      </c>
      <c r="D32" s="45">
        <v>2</v>
      </c>
      <c r="E32" s="45">
        <v>1</v>
      </c>
      <c r="F32" s="46" t="s">
        <v>296</v>
      </c>
      <c r="G32" s="47">
        <f>SUM(G33:G35)</f>
        <v>276</v>
      </c>
      <c r="H32" s="47">
        <f t="shared" ref="H32:AH32" si="8">SUM(H33:H35)</f>
        <v>34</v>
      </c>
      <c r="I32" s="47">
        <f t="shared" si="8"/>
        <v>238</v>
      </c>
      <c r="J32" s="47">
        <f t="shared" si="8"/>
        <v>101</v>
      </c>
      <c r="K32" s="47">
        <f t="shared" si="8"/>
        <v>0</v>
      </c>
      <c r="L32" s="47">
        <f t="shared" si="8"/>
        <v>2</v>
      </c>
      <c r="M32" s="47">
        <f t="shared" si="8"/>
        <v>8</v>
      </c>
      <c r="N32" s="47">
        <f t="shared" si="8"/>
        <v>4</v>
      </c>
      <c r="O32" s="47">
        <f t="shared" si="8"/>
        <v>0</v>
      </c>
      <c r="P32" s="47">
        <f t="shared" si="8"/>
        <v>144</v>
      </c>
      <c r="Q32" s="47">
        <f t="shared" si="8"/>
        <v>56</v>
      </c>
      <c r="R32" s="47">
        <f t="shared" si="8"/>
        <v>132</v>
      </c>
      <c r="S32" s="47">
        <f t="shared" si="8"/>
        <v>45</v>
      </c>
      <c r="T32" s="47">
        <f t="shared" si="8"/>
        <v>10</v>
      </c>
      <c r="U32" s="47">
        <f t="shared" si="8"/>
        <v>0</v>
      </c>
      <c r="V32" s="47">
        <f t="shared" si="8"/>
        <v>0</v>
      </c>
      <c r="W32" s="47">
        <f t="shared" si="8"/>
        <v>0</v>
      </c>
      <c r="X32" s="47">
        <f t="shared" si="8"/>
        <v>187</v>
      </c>
      <c r="Y32" s="47">
        <f t="shared" si="8"/>
        <v>79</v>
      </c>
      <c r="Z32" s="47">
        <f t="shared" si="8"/>
        <v>10</v>
      </c>
      <c r="AA32" s="47">
        <f t="shared" si="8"/>
        <v>0</v>
      </c>
      <c r="AB32" s="47">
        <f t="shared" si="8"/>
        <v>0</v>
      </c>
      <c r="AC32" s="47">
        <f t="shared" si="8"/>
        <v>0</v>
      </c>
      <c r="AD32" s="47">
        <f t="shared" si="8"/>
        <v>0</v>
      </c>
      <c r="AE32" s="47">
        <f t="shared" si="8"/>
        <v>0</v>
      </c>
      <c r="AF32" s="47">
        <f t="shared" si="8"/>
        <v>0</v>
      </c>
      <c r="AG32" s="47">
        <f t="shared" si="8"/>
        <v>0</v>
      </c>
      <c r="AH32" s="47">
        <f t="shared" si="8"/>
        <v>0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>
      <c r="A33" s="34" t="s">
        <v>297</v>
      </c>
      <c r="B33" s="39" t="s">
        <v>298</v>
      </c>
      <c r="C33" s="40"/>
      <c r="D33" s="40"/>
      <c r="E33" s="40">
        <v>4</v>
      </c>
      <c r="F33" s="48" t="s">
        <v>256</v>
      </c>
      <c r="G33" s="38">
        <f>X33+Y33+Z33</f>
        <v>100</v>
      </c>
      <c r="H33" s="37">
        <v>12</v>
      </c>
      <c r="I33" s="38">
        <f>G33-H33</f>
        <v>88</v>
      </c>
      <c r="J33" s="37">
        <v>45</v>
      </c>
      <c r="K33" s="37"/>
      <c r="L33" s="37">
        <v>2</v>
      </c>
      <c r="M33" s="37">
        <v>8</v>
      </c>
      <c r="N33" s="37"/>
      <c r="O33" s="37"/>
      <c r="P33" s="101">
        <v>72</v>
      </c>
      <c r="Q33" s="101">
        <v>28</v>
      </c>
      <c r="R33" s="118">
        <f>G33-P33</f>
        <v>28</v>
      </c>
      <c r="S33" s="101">
        <f>J33-Q33</f>
        <v>17</v>
      </c>
      <c r="T33" s="101">
        <v>10</v>
      </c>
      <c r="U33" s="122"/>
      <c r="V33" s="122"/>
      <c r="W33" s="123"/>
      <c r="X33" s="120">
        <v>51</v>
      </c>
      <c r="Y33" s="120">
        <v>39</v>
      </c>
      <c r="Z33" s="138">
        <v>10</v>
      </c>
      <c r="AA33" s="37"/>
      <c r="AB33" s="101"/>
      <c r="AC33" s="122"/>
      <c r="AD33" s="123"/>
      <c r="AE33" s="139"/>
      <c r="AF33" s="140"/>
      <c r="AG33" s="157"/>
      <c r="AH33" s="119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45">
      <c r="A34" s="34" t="s">
        <v>299</v>
      </c>
      <c r="B34" s="35" t="s">
        <v>300</v>
      </c>
      <c r="C34" s="36"/>
      <c r="D34" s="36">
        <v>4</v>
      </c>
      <c r="E34" s="36"/>
      <c r="F34" s="49" t="s">
        <v>261</v>
      </c>
      <c r="G34" s="38">
        <f t="shared" ref="G34:G35" si="9">U34+V34+W34+X34+Y34+Z34+AA34+AB34+AC34+AD34+AE34+AF34+AG34+AH34</f>
        <v>88</v>
      </c>
      <c r="H34" s="38">
        <v>12</v>
      </c>
      <c r="I34" s="38">
        <v>74</v>
      </c>
      <c r="J34" s="37">
        <v>28</v>
      </c>
      <c r="K34" s="37"/>
      <c r="L34" s="37"/>
      <c r="M34" s="37"/>
      <c r="N34" s="37">
        <v>2</v>
      </c>
      <c r="O34" s="37"/>
      <c r="P34" s="101">
        <v>36</v>
      </c>
      <c r="Q34" s="101">
        <v>14</v>
      </c>
      <c r="R34" s="118">
        <v>52</v>
      </c>
      <c r="S34" s="101">
        <f>J34-Q34</f>
        <v>14</v>
      </c>
      <c r="T34" s="101"/>
      <c r="U34" s="122"/>
      <c r="V34" s="122"/>
      <c r="W34" s="123"/>
      <c r="X34" s="120">
        <v>68</v>
      </c>
      <c r="Y34" s="120">
        <v>20</v>
      </c>
      <c r="Z34" s="123"/>
      <c r="AA34" s="37"/>
      <c r="AB34" s="101"/>
      <c r="AC34" s="122"/>
      <c r="AD34" s="123"/>
      <c r="AE34" s="141"/>
      <c r="AF34" s="142"/>
      <c r="AG34" s="158"/>
      <c r="AH34" s="119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30">
      <c r="A35" s="34" t="s">
        <v>301</v>
      </c>
      <c r="B35" s="39" t="s">
        <v>302</v>
      </c>
      <c r="C35" s="40"/>
      <c r="D35" s="40">
        <v>4</v>
      </c>
      <c r="E35" s="40"/>
      <c r="F35" s="49" t="s">
        <v>261</v>
      </c>
      <c r="G35" s="38">
        <f t="shared" si="9"/>
        <v>88</v>
      </c>
      <c r="H35" s="38">
        <v>10</v>
      </c>
      <c r="I35" s="105">
        <v>76</v>
      </c>
      <c r="J35" s="37">
        <v>28</v>
      </c>
      <c r="K35" s="37"/>
      <c r="L35" s="37"/>
      <c r="M35" s="37"/>
      <c r="N35" s="37">
        <v>2</v>
      </c>
      <c r="O35" s="37"/>
      <c r="P35" s="101">
        <v>36</v>
      </c>
      <c r="Q35" s="101">
        <v>14</v>
      </c>
      <c r="R35" s="118">
        <v>52</v>
      </c>
      <c r="S35" s="101">
        <f>J35-Q35</f>
        <v>14</v>
      </c>
      <c r="T35" s="101"/>
      <c r="U35" s="122"/>
      <c r="V35" s="122"/>
      <c r="W35" s="123"/>
      <c r="X35" s="120">
        <v>68</v>
      </c>
      <c r="Y35" s="120">
        <v>20</v>
      </c>
      <c r="Z35" s="123"/>
      <c r="AA35" s="37"/>
      <c r="AB35" s="101"/>
      <c r="AC35" s="122"/>
      <c r="AD35" s="123"/>
      <c r="AE35" s="141"/>
      <c r="AF35" s="142"/>
      <c r="AG35" s="158"/>
      <c r="AH35" s="119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>
      <c r="A36" s="50" t="s">
        <v>303</v>
      </c>
      <c r="B36" s="51" t="s">
        <v>304</v>
      </c>
      <c r="C36" s="52">
        <v>0</v>
      </c>
      <c r="D36" s="52">
        <v>10</v>
      </c>
      <c r="E36" s="52">
        <v>5</v>
      </c>
      <c r="F36" s="53" t="s">
        <v>305</v>
      </c>
      <c r="G36" s="54">
        <f>SUM(G37:G50)</f>
        <v>987</v>
      </c>
      <c r="H36" s="54">
        <f t="shared" ref="H36:AH36" si="10">SUM(H37:H50)</f>
        <v>56</v>
      </c>
      <c r="I36" s="54">
        <f t="shared" si="10"/>
        <v>881</v>
      </c>
      <c r="J36" s="54">
        <f t="shared" si="10"/>
        <v>386</v>
      </c>
      <c r="K36" s="54">
        <f t="shared" si="10"/>
        <v>0</v>
      </c>
      <c r="L36" s="54">
        <f t="shared" si="10"/>
        <v>8</v>
      </c>
      <c r="M36" s="54">
        <f t="shared" si="10"/>
        <v>32</v>
      </c>
      <c r="N36" s="54">
        <f t="shared" si="10"/>
        <v>20</v>
      </c>
      <c r="O36" s="54">
        <f t="shared" si="10"/>
        <v>0</v>
      </c>
      <c r="P36" s="54">
        <f t="shared" si="10"/>
        <v>660</v>
      </c>
      <c r="Q36" s="54">
        <f t="shared" si="10"/>
        <v>274</v>
      </c>
      <c r="R36" s="54">
        <f t="shared" si="10"/>
        <v>327</v>
      </c>
      <c r="S36" s="54">
        <f t="shared" si="10"/>
        <v>112</v>
      </c>
      <c r="T36" s="54">
        <f t="shared" si="10"/>
        <v>30</v>
      </c>
      <c r="U36" s="54">
        <f t="shared" si="10"/>
        <v>0</v>
      </c>
      <c r="V36" s="54">
        <f t="shared" si="10"/>
        <v>0</v>
      </c>
      <c r="W36" s="54">
        <f t="shared" si="10"/>
        <v>0</v>
      </c>
      <c r="X36" s="54">
        <f t="shared" si="10"/>
        <v>238</v>
      </c>
      <c r="Y36" s="54">
        <f t="shared" si="10"/>
        <v>160</v>
      </c>
      <c r="Z36" s="54">
        <f t="shared" si="10"/>
        <v>20</v>
      </c>
      <c r="AA36" s="54">
        <f t="shared" si="10"/>
        <v>100</v>
      </c>
      <c r="AB36" s="54">
        <f t="shared" si="10"/>
        <v>12</v>
      </c>
      <c r="AC36" s="54">
        <f t="shared" si="10"/>
        <v>128</v>
      </c>
      <c r="AD36" s="54">
        <f t="shared" si="10"/>
        <v>0</v>
      </c>
      <c r="AE36" s="54">
        <f t="shared" si="10"/>
        <v>186</v>
      </c>
      <c r="AF36" s="54">
        <f t="shared" si="10"/>
        <v>0</v>
      </c>
      <c r="AG36" s="54">
        <f t="shared" si="10"/>
        <v>133</v>
      </c>
      <c r="AH36" s="54">
        <f t="shared" si="10"/>
        <v>10</v>
      </c>
    </row>
    <row r="37" spans="1:46">
      <c r="A37" s="34" t="s">
        <v>306</v>
      </c>
      <c r="B37" s="39" t="s">
        <v>307</v>
      </c>
      <c r="C37" s="40"/>
      <c r="D37" s="40"/>
      <c r="E37" s="40">
        <v>4</v>
      </c>
      <c r="F37" s="48" t="s">
        <v>308</v>
      </c>
      <c r="G37" s="55">
        <f>X37+Y37+Z37+AA37+AB37+AD37+AE37+AF37+AG37+AH37+AC37</f>
        <v>81</v>
      </c>
      <c r="H37" s="55">
        <v>4</v>
      </c>
      <c r="I37" s="55">
        <v>67</v>
      </c>
      <c r="J37" s="34">
        <v>28</v>
      </c>
      <c r="K37" s="34"/>
      <c r="L37" s="34">
        <v>2</v>
      </c>
      <c r="M37" s="34">
        <v>8</v>
      </c>
      <c r="N37" s="34"/>
      <c r="O37" s="34"/>
      <c r="P37" s="102">
        <v>48</v>
      </c>
      <c r="Q37" s="102">
        <v>18</v>
      </c>
      <c r="R37" s="124">
        <v>33</v>
      </c>
      <c r="S37" s="102">
        <f t="shared" ref="S37:S48" si="11">J37-Q37</f>
        <v>10</v>
      </c>
      <c r="T37" s="102">
        <v>10</v>
      </c>
      <c r="U37" s="34"/>
      <c r="V37" s="34"/>
      <c r="W37" s="125"/>
      <c r="X37" s="126">
        <v>51</v>
      </c>
      <c r="Y37" s="126">
        <v>20</v>
      </c>
      <c r="Z37" s="125">
        <v>10</v>
      </c>
      <c r="AA37" s="34"/>
      <c r="AB37" s="102"/>
      <c r="AC37" s="34"/>
      <c r="AD37" s="125"/>
      <c r="AE37" s="141"/>
      <c r="AF37" s="142"/>
      <c r="AG37" s="156"/>
      <c r="AH37" s="119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>
      <c r="A38" s="34" t="s">
        <v>309</v>
      </c>
      <c r="B38" s="39" t="s">
        <v>310</v>
      </c>
      <c r="C38" s="40"/>
      <c r="D38" s="40">
        <v>4</v>
      </c>
      <c r="E38" s="40"/>
      <c r="F38" s="48" t="s">
        <v>250</v>
      </c>
      <c r="G38" s="55">
        <f t="shared" ref="G38:G50" si="12">X38+Y38+Z38+AA38+AB38+AD38+AE38+AF38+AG38+AH38+AC38</f>
        <v>64</v>
      </c>
      <c r="H38" s="34">
        <v>2</v>
      </c>
      <c r="I38" s="55">
        <v>60</v>
      </c>
      <c r="J38" s="80">
        <v>30</v>
      </c>
      <c r="K38" s="80"/>
      <c r="L38" s="80"/>
      <c r="M38" s="80"/>
      <c r="N38" s="80">
        <v>2</v>
      </c>
      <c r="O38" s="80"/>
      <c r="P38" s="102">
        <v>36</v>
      </c>
      <c r="Q38" s="102">
        <v>14</v>
      </c>
      <c r="R38" s="124">
        <f t="shared" ref="R38:R50" si="13">G38-P38</f>
        <v>28</v>
      </c>
      <c r="S38" s="102">
        <f t="shared" si="11"/>
        <v>16</v>
      </c>
      <c r="T38" s="102"/>
      <c r="U38" s="34"/>
      <c r="V38" s="34"/>
      <c r="W38" s="125"/>
      <c r="X38" s="126"/>
      <c r="Y38" s="126">
        <v>64</v>
      </c>
      <c r="Z38" s="125"/>
      <c r="AA38" s="34"/>
      <c r="AB38" s="102"/>
      <c r="AC38" s="34"/>
      <c r="AD38" s="125"/>
      <c r="AE38" s="141"/>
      <c r="AF38" s="142"/>
      <c r="AG38" s="156"/>
      <c r="AH38" s="119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>
      <c r="A39" s="34" t="s">
        <v>311</v>
      </c>
      <c r="B39" s="35" t="s">
        <v>312</v>
      </c>
      <c r="C39" s="36"/>
      <c r="D39" s="36">
        <v>3</v>
      </c>
      <c r="E39" s="36">
        <v>6</v>
      </c>
      <c r="F39" s="48" t="s">
        <v>261</v>
      </c>
      <c r="G39" s="55">
        <f t="shared" si="12"/>
        <v>51</v>
      </c>
      <c r="H39" s="34">
        <v>4</v>
      </c>
      <c r="I39" s="55">
        <v>45</v>
      </c>
      <c r="J39" s="34">
        <v>18</v>
      </c>
      <c r="K39" s="34"/>
      <c r="L39" s="34"/>
      <c r="M39" s="34"/>
      <c r="N39" s="34">
        <v>2</v>
      </c>
      <c r="O39" s="34"/>
      <c r="P39" s="102">
        <v>48</v>
      </c>
      <c r="Q39" s="102">
        <v>18</v>
      </c>
      <c r="R39" s="124">
        <f t="shared" si="13"/>
        <v>3</v>
      </c>
      <c r="S39" s="102">
        <f t="shared" si="11"/>
        <v>0</v>
      </c>
      <c r="T39" s="102"/>
      <c r="U39" s="34"/>
      <c r="V39" s="34"/>
      <c r="W39" s="125"/>
      <c r="X39" s="126">
        <v>51</v>
      </c>
      <c r="Y39" s="126"/>
      <c r="Z39" s="125"/>
      <c r="AA39" s="34"/>
      <c r="AB39" s="102"/>
      <c r="AC39" s="34"/>
      <c r="AD39" s="125"/>
      <c r="AE39" s="141"/>
      <c r="AF39" s="142"/>
      <c r="AG39" s="156"/>
      <c r="AH39" s="1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30">
      <c r="A40" s="34" t="s">
        <v>313</v>
      </c>
      <c r="B40" s="39" t="s">
        <v>314</v>
      </c>
      <c r="C40" s="40"/>
      <c r="D40" s="40"/>
      <c r="E40" s="40">
        <v>5</v>
      </c>
      <c r="F40" s="48" t="s">
        <v>315</v>
      </c>
      <c r="G40" s="55">
        <f t="shared" si="12"/>
        <v>172</v>
      </c>
      <c r="H40" s="55">
        <v>2</v>
      </c>
      <c r="I40" s="55">
        <f t="shared" ref="I40" si="14">G40-H40</f>
        <v>170</v>
      </c>
      <c r="J40" s="80">
        <v>80</v>
      </c>
      <c r="K40" s="80"/>
      <c r="L40" s="80">
        <v>2</v>
      </c>
      <c r="M40" s="80">
        <v>8</v>
      </c>
      <c r="N40" s="80"/>
      <c r="O40" s="80"/>
      <c r="P40" s="102">
        <v>152</v>
      </c>
      <c r="Q40" s="102">
        <v>76</v>
      </c>
      <c r="R40" s="124">
        <f t="shared" si="13"/>
        <v>20</v>
      </c>
      <c r="S40" s="102">
        <f t="shared" si="11"/>
        <v>4</v>
      </c>
      <c r="T40" s="102">
        <v>10</v>
      </c>
      <c r="U40" s="34"/>
      <c r="V40" s="34"/>
      <c r="W40" s="125"/>
      <c r="X40" s="126"/>
      <c r="Y40" s="126"/>
      <c r="Z40" s="125"/>
      <c r="AA40" s="34">
        <v>100</v>
      </c>
      <c r="AB40" s="102">
        <v>12</v>
      </c>
      <c r="AC40" s="34">
        <v>60</v>
      </c>
      <c r="AD40" s="125"/>
      <c r="AE40" s="141"/>
      <c r="AF40" s="142"/>
      <c r="AG40" s="156"/>
      <c r="AH40" s="119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30">
      <c r="A41" s="34" t="s">
        <v>316</v>
      </c>
      <c r="B41" s="39" t="s">
        <v>317</v>
      </c>
      <c r="C41" s="40"/>
      <c r="D41" s="40">
        <v>8</v>
      </c>
      <c r="E41" s="40"/>
      <c r="F41" s="56" t="s">
        <v>318</v>
      </c>
      <c r="G41" s="55">
        <f t="shared" si="12"/>
        <v>51</v>
      </c>
      <c r="H41" s="55"/>
      <c r="I41" s="55">
        <v>49</v>
      </c>
      <c r="J41" s="80">
        <v>20</v>
      </c>
      <c r="K41" s="80"/>
      <c r="L41" s="80"/>
      <c r="M41" s="80"/>
      <c r="N41" s="80">
        <v>2</v>
      </c>
      <c r="O41" s="80"/>
      <c r="P41" s="102">
        <v>36</v>
      </c>
      <c r="Q41" s="102">
        <v>14</v>
      </c>
      <c r="R41" s="124">
        <f t="shared" si="13"/>
        <v>15</v>
      </c>
      <c r="S41" s="102">
        <f t="shared" si="11"/>
        <v>6</v>
      </c>
      <c r="T41" s="102"/>
      <c r="U41" s="34"/>
      <c r="V41" s="34"/>
      <c r="W41" s="125"/>
      <c r="X41" s="126"/>
      <c r="Y41" s="126"/>
      <c r="Z41" s="125"/>
      <c r="AA41" s="34"/>
      <c r="AB41" s="102"/>
      <c r="AC41" s="34"/>
      <c r="AD41" s="125"/>
      <c r="AE41" s="141">
        <v>41</v>
      </c>
      <c r="AF41" s="142"/>
      <c r="AG41" s="126">
        <v>10</v>
      </c>
      <c r="AH41" s="119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34" t="s">
        <v>319</v>
      </c>
      <c r="B42" s="35" t="s">
        <v>320</v>
      </c>
      <c r="C42" s="57"/>
      <c r="D42" s="57">
        <v>6</v>
      </c>
      <c r="E42" s="57"/>
      <c r="F42" s="58" t="s">
        <v>261</v>
      </c>
      <c r="G42" s="55">
        <f t="shared" si="12"/>
        <v>68</v>
      </c>
      <c r="H42" s="55"/>
      <c r="I42" s="55">
        <v>66</v>
      </c>
      <c r="J42" s="80">
        <v>26</v>
      </c>
      <c r="K42" s="80"/>
      <c r="L42" s="80"/>
      <c r="M42" s="80"/>
      <c r="N42" s="80">
        <v>2</v>
      </c>
      <c r="O42" s="80"/>
      <c r="P42" s="102">
        <v>68</v>
      </c>
      <c r="Q42" s="102">
        <v>26</v>
      </c>
      <c r="R42" s="124">
        <f t="shared" si="13"/>
        <v>0</v>
      </c>
      <c r="S42" s="102">
        <f t="shared" si="11"/>
        <v>0</v>
      </c>
      <c r="T42" s="102"/>
      <c r="U42" s="34"/>
      <c r="V42" s="34"/>
      <c r="W42" s="125"/>
      <c r="X42" s="126"/>
      <c r="Y42" s="126"/>
      <c r="Z42" s="125"/>
      <c r="AA42" s="34"/>
      <c r="AB42" s="102"/>
      <c r="AC42" s="59">
        <v>68</v>
      </c>
      <c r="AD42" s="125"/>
      <c r="AE42" s="141"/>
      <c r="AF42" s="142"/>
      <c r="AG42" s="120"/>
      <c r="AH42" s="119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>
      <c r="A43" s="34" t="s">
        <v>321</v>
      </c>
      <c r="B43" s="35" t="s">
        <v>322</v>
      </c>
      <c r="C43" s="36"/>
      <c r="D43" s="36">
        <v>8</v>
      </c>
      <c r="E43" s="36"/>
      <c r="F43" s="48" t="s">
        <v>250</v>
      </c>
      <c r="G43" s="55">
        <f t="shared" si="12"/>
        <v>61</v>
      </c>
      <c r="H43" s="34">
        <v>6</v>
      </c>
      <c r="I43" s="55">
        <v>53</v>
      </c>
      <c r="J43" s="34">
        <v>20</v>
      </c>
      <c r="K43" s="34"/>
      <c r="L43" s="34"/>
      <c r="M43" s="34"/>
      <c r="N43" s="34">
        <v>2</v>
      </c>
      <c r="O43" s="34"/>
      <c r="P43" s="102">
        <v>36</v>
      </c>
      <c r="Q43" s="102">
        <v>14</v>
      </c>
      <c r="R43" s="124">
        <f t="shared" si="13"/>
        <v>25</v>
      </c>
      <c r="S43" s="102">
        <f t="shared" si="11"/>
        <v>6</v>
      </c>
      <c r="T43" s="102"/>
      <c r="U43" s="34"/>
      <c r="V43" s="34"/>
      <c r="W43" s="125"/>
      <c r="X43" s="126"/>
      <c r="Y43" s="126"/>
      <c r="Z43" s="125"/>
      <c r="AA43" s="80"/>
      <c r="AB43" s="102"/>
      <c r="AC43" s="34"/>
      <c r="AD43" s="125"/>
      <c r="AE43" s="141">
        <v>51</v>
      </c>
      <c r="AF43" s="142"/>
      <c r="AG43" s="126">
        <v>10</v>
      </c>
      <c r="AH43" s="119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30">
      <c r="A44" s="34" t="s">
        <v>323</v>
      </c>
      <c r="B44" s="35" t="s">
        <v>324</v>
      </c>
      <c r="C44" s="36"/>
      <c r="D44" s="36"/>
      <c r="E44" s="36">
        <v>4</v>
      </c>
      <c r="F44" s="48" t="s">
        <v>325</v>
      </c>
      <c r="G44" s="55">
        <f t="shared" si="12"/>
        <v>118</v>
      </c>
      <c r="H44" s="34">
        <v>10</v>
      </c>
      <c r="I44" s="55">
        <v>98</v>
      </c>
      <c r="J44" s="34">
        <v>42</v>
      </c>
      <c r="K44" s="34"/>
      <c r="L44" s="34">
        <v>2</v>
      </c>
      <c r="M44" s="34">
        <v>8</v>
      </c>
      <c r="N44" s="34"/>
      <c r="O44" s="34"/>
      <c r="P44" s="102">
        <v>68</v>
      </c>
      <c r="Q44" s="102">
        <v>30</v>
      </c>
      <c r="R44" s="124">
        <f t="shared" si="13"/>
        <v>50</v>
      </c>
      <c r="S44" s="102">
        <f t="shared" si="11"/>
        <v>12</v>
      </c>
      <c r="T44" s="102"/>
      <c r="U44" s="34"/>
      <c r="V44" s="34"/>
      <c r="W44" s="125"/>
      <c r="X44" s="126">
        <v>68</v>
      </c>
      <c r="Y44" s="126">
        <v>40</v>
      </c>
      <c r="Z44" s="125">
        <v>10</v>
      </c>
      <c r="AA44" s="34"/>
      <c r="AB44" s="102"/>
      <c r="AC44" s="34"/>
      <c r="AD44" s="125"/>
      <c r="AE44" s="141"/>
      <c r="AF44" s="142"/>
      <c r="AG44" s="126"/>
      <c r="AH44" s="119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30">
      <c r="A45" s="34" t="s">
        <v>326</v>
      </c>
      <c r="B45" s="35" t="s">
        <v>327</v>
      </c>
      <c r="C45" s="36"/>
      <c r="D45" s="36">
        <v>4</v>
      </c>
      <c r="E45" s="36"/>
      <c r="F45" s="48" t="s">
        <v>261</v>
      </c>
      <c r="G45" s="55">
        <f t="shared" si="12"/>
        <v>36</v>
      </c>
      <c r="H45" s="34"/>
      <c r="I45" s="55">
        <v>34</v>
      </c>
      <c r="J45" s="34">
        <v>14</v>
      </c>
      <c r="K45" s="34"/>
      <c r="L45" s="34"/>
      <c r="M45" s="34"/>
      <c r="N45" s="34">
        <v>2</v>
      </c>
      <c r="O45" s="34"/>
      <c r="P45" s="102">
        <v>36</v>
      </c>
      <c r="Q45" s="102">
        <v>14</v>
      </c>
      <c r="R45" s="124">
        <f t="shared" si="13"/>
        <v>0</v>
      </c>
      <c r="S45" s="102">
        <f t="shared" si="11"/>
        <v>0</v>
      </c>
      <c r="T45" s="102"/>
      <c r="U45" s="34"/>
      <c r="V45" s="34"/>
      <c r="W45" s="125"/>
      <c r="X45" s="126"/>
      <c r="Y45" s="126">
        <v>36</v>
      </c>
      <c r="Z45" s="125"/>
      <c r="AA45" s="34"/>
      <c r="AB45" s="102"/>
      <c r="AC45" s="34"/>
      <c r="AD45" s="125"/>
      <c r="AE45" s="141"/>
      <c r="AF45" s="142"/>
      <c r="AG45" s="126"/>
      <c r="AH45" s="119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4" t="s">
        <v>328</v>
      </c>
      <c r="B46" s="39" t="s">
        <v>329</v>
      </c>
      <c r="C46" s="40"/>
      <c r="D46" s="40">
        <v>7</v>
      </c>
      <c r="E46" s="40"/>
      <c r="F46" s="48" t="s">
        <v>261</v>
      </c>
      <c r="G46" s="55">
        <f t="shared" si="12"/>
        <v>60</v>
      </c>
      <c r="H46" s="59">
        <v>10</v>
      </c>
      <c r="I46" s="55">
        <v>48</v>
      </c>
      <c r="J46" s="59">
        <v>18</v>
      </c>
      <c r="K46" s="34"/>
      <c r="L46" s="34"/>
      <c r="M46" s="34"/>
      <c r="N46" s="34">
        <v>2</v>
      </c>
      <c r="O46" s="34"/>
      <c r="P46" s="102">
        <v>48</v>
      </c>
      <c r="Q46" s="102">
        <v>18</v>
      </c>
      <c r="R46" s="124">
        <f t="shared" si="13"/>
        <v>12</v>
      </c>
      <c r="S46" s="102">
        <f t="shared" si="11"/>
        <v>0</v>
      </c>
      <c r="T46" s="102"/>
      <c r="U46" s="34"/>
      <c r="V46" s="34"/>
      <c r="W46" s="125"/>
      <c r="X46" s="126"/>
      <c r="Y46" s="126"/>
      <c r="Z46" s="125"/>
      <c r="AA46" s="4"/>
      <c r="AB46" s="89"/>
      <c r="AC46" s="59"/>
      <c r="AD46" s="143"/>
      <c r="AE46" s="141">
        <v>60</v>
      </c>
      <c r="AF46" s="142"/>
      <c r="AG46" s="156"/>
      <c r="AH46" s="119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4" t="s">
        <v>330</v>
      </c>
      <c r="B47" s="39" t="s">
        <v>331</v>
      </c>
      <c r="C47" s="40"/>
      <c r="D47" s="40"/>
      <c r="E47" s="40">
        <v>8</v>
      </c>
      <c r="F47" s="48" t="s">
        <v>315</v>
      </c>
      <c r="G47" s="55">
        <f t="shared" si="12"/>
        <v>74</v>
      </c>
      <c r="H47" s="34">
        <v>8</v>
      </c>
      <c r="I47" s="55">
        <v>56</v>
      </c>
      <c r="J47" s="34">
        <v>32</v>
      </c>
      <c r="K47" s="34"/>
      <c r="L47" s="34">
        <v>2</v>
      </c>
      <c r="M47" s="34">
        <v>8</v>
      </c>
      <c r="N47" s="34"/>
      <c r="O47" s="34"/>
      <c r="P47" s="102">
        <v>48</v>
      </c>
      <c r="Q47" s="102">
        <v>18</v>
      </c>
      <c r="R47" s="124">
        <f t="shared" si="13"/>
        <v>26</v>
      </c>
      <c r="S47" s="102">
        <f t="shared" si="11"/>
        <v>14</v>
      </c>
      <c r="T47" s="102">
        <v>10</v>
      </c>
      <c r="U47" s="34"/>
      <c r="V47" s="34"/>
      <c r="W47" s="125"/>
      <c r="X47" s="126"/>
      <c r="Y47" s="126"/>
      <c r="Z47" s="125"/>
      <c r="AA47" s="59"/>
      <c r="AB47" s="89"/>
      <c r="AC47" s="144"/>
      <c r="AD47" s="145"/>
      <c r="AE47" s="141"/>
      <c r="AF47" s="142"/>
      <c r="AG47" s="156">
        <v>64</v>
      </c>
      <c r="AH47" s="119">
        <v>10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30">
      <c r="A48" s="34" t="s">
        <v>332</v>
      </c>
      <c r="B48" s="39" t="s">
        <v>333</v>
      </c>
      <c r="C48" s="40"/>
      <c r="D48" s="40">
        <v>8</v>
      </c>
      <c r="E48" s="40"/>
      <c r="F48" s="48" t="s">
        <v>261</v>
      </c>
      <c r="G48" s="55">
        <f t="shared" si="12"/>
        <v>44</v>
      </c>
      <c r="H48" s="34">
        <v>4</v>
      </c>
      <c r="I48" s="55">
        <v>38</v>
      </c>
      <c r="J48" s="34">
        <v>20</v>
      </c>
      <c r="K48" s="34"/>
      <c r="L48" s="34"/>
      <c r="M48" s="34"/>
      <c r="N48" s="34">
        <v>2</v>
      </c>
      <c r="O48" s="34"/>
      <c r="P48" s="102">
        <v>36</v>
      </c>
      <c r="Q48" s="102">
        <v>14</v>
      </c>
      <c r="R48" s="124">
        <f t="shared" si="13"/>
        <v>8</v>
      </c>
      <c r="S48" s="102">
        <f t="shared" si="11"/>
        <v>6</v>
      </c>
      <c r="T48" s="102"/>
      <c r="U48" s="34"/>
      <c r="V48" s="34"/>
      <c r="W48" s="125"/>
      <c r="X48" s="126"/>
      <c r="Y48" s="126"/>
      <c r="Z48" s="125"/>
      <c r="AA48" s="144"/>
      <c r="AB48" s="146"/>
      <c r="AC48" s="144"/>
      <c r="AD48" s="145"/>
      <c r="AE48" s="141">
        <v>34</v>
      </c>
      <c r="AF48" s="142"/>
      <c r="AG48" s="126">
        <v>10</v>
      </c>
      <c r="AH48" s="119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4" t="s">
        <v>334</v>
      </c>
      <c r="B49" s="39" t="s">
        <v>335</v>
      </c>
      <c r="C49" s="40"/>
      <c r="D49" s="40">
        <v>3</v>
      </c>
      <c r="E49" s="40"/>
      <c r="F49" s="48" t="s">
        <v>261</v>
      </c>
      <c r="G49" s="55">
        <f t="shared" si="12"/>
        <v>68</v>
      </c>
      <c r="H49" s="34">
        <v>4</v>
      </c>
      <c r="I49" s="55">
        <v>62</v>
      </c>
      <c r="J49" s="34">
        <v>20</v>
      </c>
      <c r="K49" s="34"/>
      <c r="L49" s="34"/>
      <c r="M49" s="34"/>
      <c r="N49" s="34">
        <v>2</v>
      </c>
      <c r="O49" s="34"/>
      <c r="P49" s="102"/>
      <c r="Q49" s="102"/>
      <c r="R49" s="124">
        <f t="shared" si="13"/>
        <v>68</v>
      </c>
      <c r="S49" s="102">
        <v>20</v>
      </c>
      <c r="T49" s="102"/>
      <c r="U49" s="34"/>
      <c r="V49" s="34"/>
      <c r="W49" s="125"/>
      <c r="X49" s="126">
        <v>68</v>
      </c>
      <c r="Y49" s="126"/>
      <c r="Z49" s="125"/>
      <c r="AA49" s="144"/>
      <c r="AB49" s="146"/>
      <c r="AC49" s="144"/>
      <c r="AD49" s="145"/>
      <c r="AE49" s="141"/>
      <c r="AF49" s="142"/>
      <c r="AG49" s="126"/>
      <c r="AH49" s="119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4" t="s">
        <v>336</v>
      </c>
      <c r="B50" s="39" t="s">
        <v>337</v>
      </c>
      <c r="C50" s="40"/>
      <c r="D50" s="40">
        <v>8</v>
      </c>
      <c r="E50" s="40"/>
      <c r="F50" s="48" t="s">
        <v>261</v>
      </c>
      <c r="G50" s="55">
        <f t="shared" si="12"/>
        <v>39</v>
      </c>
      <c r="H50" s="34">
        <v>2</v>
      </c>
      <c r="I50" s="55">
        <v>35</v>
      </c>
      <c r="J50" s="34">
        <v>18</v>
      </c>
      <c r="K50" s="34"/>
      <c r="L50" s="34"/>
      <c r="M50" s="34"/>
      <c r="N50" s="34">
        <v>2</v>
      </c>
      <c r="O50" s="34"/>
      <c r="P50" s="102"/>
      <c r="Q50" s="102"/>
      <c r="R50" s="124">
        <f t="shared" si="13"/>
        <v>39</v>
      </c>
      <c r="S50" s="102">
        <v>18</v>
      </c>
      <c r="T50" s="102"/>
      <c r="U50" s="34"/>
      <c r="V50" s="34"/>
      <c r="W50" s="125"/>
      <c r="X50" s="126"/>
      <c r="Y50" s="126"/>
      <c r="Z50" s="125"/>
      <c r="AA50" s="144"/>
      <c r="AB50" s="146"/>
      <c r="AC50" s="144"/>
      <c r="AD50" s="145"/>
      <c r="AE50" s="141"/>
      <c r="AF50" s="142"/>
      <c r="AG50" s="126">
        <v>39</v>
      </c>
      <c r="AH50" s="119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60" t="s">
        <v>338</v>
      </c>
      <c r="B51" s="61" t="s">
        <v>339</v>
      </c>
      <c r="C51" s="62">
        <f>C52+C60+C66</f>
        <v>0</v>
      </c>
      <c r="D51" s="62">
        <f t="shared" ref="D51:E51" si="15">D52+D60+D66</f>
        <v>8</v>
      </c>
      <c r="E51" s="62">
        <f t="shared" si="15"/>
        <v>10</v>
      </c>
      <c r="F51" s="62">
        <f t="shared" ref="F51:G51" si="16">F52+F60+F66</f>
        <v>0</v>
      </c>
      <c r="G51" s="63">
        <f t="shared" si="16"/>
        <v>2361</v>
      </c>
      <c r="H51" s="63">
        <f t="shared" ref="H51:AH51" si="17">H52+H60+H66</f>
        <v>494</v>
      </c>
      <c r="I51" s="63">
        <f t="shared" si="17"/>
        <v>2247</v>
      </c>
      <c r="J51" s="63">
        <f t="shared" si="17"/>
        <v>663</v>
      </c>
      <c r="K51" s="63">
        <f t="shared" si="17"/>
        <v>60</v>
      </c>
      <c r="L51" s="63">
        <f t="shared" si="17"/>
        <v>24</v>
      </c>
      <c r="M51" s="63">
        <f t="shared" si="17"/>
        <v>92</v>
      </c>
      <c r="N51" s="63">
        <f t="shared" si="17"/>
        <v>2</v>
      </c>
      <c r="O51" s="63">
        <f t="shared" si="17"/>
        <v>900</v>
      </c>
      <c r="P51" s="63">
        <f t="shared" si="17"/>
        <v>1628</v>
      </c>
      <c r="Q51" s="63">
        <f t="shared" si="17"/>
        <v>422</v>
      </c>
      <c r="R51" s="63">
        <f t="shared" si="17"/>
        <v>722</v>
      </c>
      <c r="S51" s="63">
        <f t="shared" si="17"/>
        <v>225</v>
      </c>
      <c r="T51" s="63">
        <f t="shared" si="17"/>
        <v>84</v>
      </c>
      <c r="U51" s="63">
        <f t="shared" si="17"/>
        <v>0</v>
      </c>
      <c r="V51" s="63">
        <f t="shared" si="17"/>
        <v>0</v>
      </c>
      <c r="W51" s="63">
        <f t="shared" si="17"/>
        <v>0</v>
      </c>
      <c r="X51" s="63">
        <f t="shared" si="17"/>
        <v>119</v>
      </c>
      <c r="Y51" s="63">
        <f t="shared" si="17"/>
        <v>533</v>
      </c>
      <c r="Z51" s="63">
        <f t="shared" si="17"/>
        <v>42</v>
      </c>
      <c r="AA51" s="63">
        <f t="shared" si="17"/>
        <v>316</v>
      </c>
      <c r="AB51" s="63">
        <f t="shared" si="17"/>
        <v>24</v>
      </c>
      <c r="AC51" s="63">
        <f t="shared" si="17"/>
        <v>592</v>
      </c>
      <c r="AD51" s="63">
        <f t="shared" si="17"/>
        <v>36</v>
      </c>
      <c r="AE51" s="63">
        <f t="shared" si="17"/>
        <v>358</v>
      </c>
      <c r="AF51" s="63">
        <f t="shared" si="17"/>
        <v>0</v>
      </c>
      <c r="AG51" s="63">
        <f t="shared" si="17"/>
        <v>315</v>
      </c>
      <c r="AH51" s="63">
        <f t="shared" si="17"/>
        <v>26</v>
      </c>
    </row>
    <row r="52" spans="1:46" ht="30">
      <c r="A52" s="64" t="s">
        <v>340</v>
      </c>
      <c r="B52" s="65" t="s">
        <v>341</v>
      </c>
      <c r="C52" s="66">
        <v>0</v>
      </c>
      <c r="D52" s="66">
        <v>3</v>
      </c>
      <c r="E52" s="66">
        <v>4</v>
      </c>
      <c r="F52" s="67"/>
      <c r="G52" s="68">
        <f>SUM(G53:G59)</f>
        <v>968</v>
      </c>
      <c r="H52" s="68">
        <f t="shared" ref="H52:AH52" si="18">SUM(H53:H59)</f>
        <v>373</v>
      </c>
      <c r="I52" s="68">
        <f t="shared" si="18"/>
        <v>910</v>
      </c>
      <c r="J52" s="68">
        <f t="shared" si="18"/>
        <v>295</v>
      </c>
      <c r="K52" s="68">
        <f t="shared" si="18"/>
        <v>30</v>
      </c>
      <c r="L52" s="68">
        <f t="shared" si="18"/>
        <v>10</v>
      </c>
      <c r="M52" s="68">
        <f t="shared" si="18"/>
        <v>40</v>
      </c>
      <c r="N52" s="68">
        <f t="shared" si="18"/>
        <v>2</v>
      </c>
      <c r="O52" s="68">
        <f t="shared" si="18"/>
        <v>288</v>
      </c>
      <c r="P52" s="68">
        <f t="shared" si="18"/>
        <v>600</v>
      </c>
      <c r="Q52" s="68">
        <f t="shared" si="18"/>
        <v>152</v>
      </c>
      <c r="R52" s="68">
        <f t="shared" si="18"/>
        <v>358</v>
      </c>
      <c r="S52" s="68">
        <f t="shared" si="18"/>
        <v>137</v>
      </c>
      <c r="T52" s="68">
        <f t="shared" si="18"/>
        <v>28</v>
      </c>
      <c r="U52" s="68">
        <f t="shared" si="18"/>
        <v>0</v>
      </c>
      <c r="V52" s="68">
        <f t="shared" si="18"/>
        <v>0</v>
      </c>
      <c r="W52" s="68">
        <f t="shared" si="18"/>
        <v>0</v>
      </c>
      <c r="X52" s="68">
        <f t="shared" si="18"/>
        <v>0</v>
      </c>
      <c r="Y52" s="68">
        <f t="shared" si="18"/>
        <v>0</v>
      </c>
      <c r="Z52" s="68">
        <f t="shared" si="18"/>
        <v>0</v>
      </c>
      <c r="AA52" s="68">
        <f t="shared" si="18"/>
        <v>316</v>
      </c>
      <c r="AB52" s="68">
        <f t="shared" si="18"/>
        <v>24</v>
      </c>
      <c r="AC52" s="68">
        <f t="shared" si="18"/>
        <v>592</v>
      </c>
      <c r="AD52" s="68">
        <f t="shared" si="18"/>
        <v>36</v>
      </c>
      <c r="AE52" s="68">
        <f t="shared" si="18"/>
        <v>0</v>
      </c>
      <c r="AF52" s="68">
        <f t="shared" si="18"/>
        <v>0</v>
      </c>
      <c r="AG52" s="68">
        <f t="shared" si="18"/>
        <v>0</v>
      </c>
      <c r="AH52" s="68">
        <f t="shared" si="18"/>
        <v>0</v>
      </c>
    </row>
    <row r="53" spans="1:46" ht="30">
      <c r="A53" s="34" t="s">
        <v>342</v>
      </c>
      <c r="B53" s="69" t="s">
        <v>343</v>
      </c>
      <c r="C53" s="70"/>
      <c r="D53" s="70">
        <v>6</v>
      </c>
      <c r="E53" s="70">
        <v>5</v>
      </c>
      <c r="F53" s="48" t="s">
        <v>344</v>
      </c>
      <c r="G53" s="71">
        <f>U53+V53+W53+X53+Y53+Z53+AA53+AB53+AC53+AD53+AE53+AF53+AG53+AH53</f>
        <v>162</v>
      </c>
      <c r="H53" s="72">
        <v>4</v>
      </c>
      <c r="I53" s="106">
        <v>144</v>
      </c>
      <c r="J53" s="72">
        <v>55</v>
      </c>
      <c r="K53" s="80">
        <v>30</v>
      </c>
      <c r="L53" s="80">
        <v>2</v>
      </c>
      <c r="M53" s="80">
        <v>8</v>
      </c>
      <c r="N53" s="80">
        <v>2</v>
      </c>
      <c r="O53" s="80"/>
      <c r="P53" s="102">
        <v>110</v>
      </c>
      <c r="Q53" s="102">
        <v>46</v>
      </c>
      <c r="R53" s="124">
        <f>G53-P53</f>
        <v>52</v>
      </c>
      <c r="S53" s="127">
        <f>J53-Q53</f>
        <v>9</v>
      </c>
      <c r="T53" s="102"/>
      <c r="U53" s="128"/>
      <c r="V53" s="128"/>
      <c r="W53" s="129"/>
      <c r="X53" s="130"/>
      <c r="Y53" s="126"/>
      <c r="Z53" s="125"/>
      <c r="AA53" s="34">
        <v>90</v>
      </c>
      <c r="AB53" s="102">
        <v>12</v>
      </c>
      <c r="AC53" s="80">
        <v>60</v>
      </c>
      <c r="AD53" s="125"/>
      <c r="AE53" s="141"/>
      <c r="AF53" s="142"/>
      <c r="AG53" s="156"/>
      <c r="AH53" s="119"/>
    </row>
    <row r="54" spans="1:46" ht="30">
      <c r="A54" s="34" t="s">
        <v>345</v>
      </c>
      <c r="B54" s="35" t="s">
        <v>346</v>
      </c>
      <c r="C54" s="36"/>
      <c r="D54" s="36"/>
      <c r="E54" s="70">
        <v>6</v>
      </c>
      <c r="F54" s="48" t="s">
        <v>308</v>
      </c>
      <c r="G54" s="71">
        <f t="shared" ref="G54:G59" si="19">U54+V54+W54+X54+Y54+Z54+AA54+AB54+AC54+AD54+AE54+AF54+AG54+AH54</f>
        <v>243</v>
      </c>
      <c r="H54" s="55">
        <v>4</v>
      </c>
      <c r="I54" s="106">
        <v>217</v>
      </c>
      <c r="J54" s="55">
        <v>80</v>
      </c>
      <c r="K54" s="80"/>
      <c r="L54" s="80">
        <v>2</v>
      </c>
      <c r="M54" s="80">
        <v>10</v>
      </c>
      <c r="N54" s="80"/>
      <c r="O54" s="80"/>
      <c r="P54" s="102">
        <v>140</v>
      </c>
      <c r="Q54" s="102">
        <v>52</v>
      </c>
      <c r="R54" s="124">
        <f t="shared" ref="R54:R59" si="20">G54-P54</f>
        <v>103</v>
      </c>
      <c r="S54" s="127">
        <f>J54-Q54</f>
        <v>28</v>
      </c>
      <c r="T54" s="102"/>
      <c r="U54" s="128"/>
      <c r="V54" s="128"/>
      <c r="W54" s="129"/>
      <c r="X54" s="130"/>
      <c r="Y54" s="126"/>
      <c r="Z54" s="125"/>
      <c r="AA54" s="80">
        <v>102</v>
      </c>
      <c r="AB54" s="102">
        <v>12</v>
      </c>
      <c r="AC54" s="80">
        <v>119</v>
      </c>
      <c r="AD54" s="125">
        <v>10</v>
      </c>
      <c r="AE54" s="141"/>
      <c r="AF54" s="142"/>
      <c r="AG54" s="156"/>
      <c r="AH54" s="119"/>
    </row>
    <row r="55" spans="1:46" ht="30">
      <c r="A55" s="34" t="s">
        <v>347</v>
      </c>
      <c r="B55" s="69" t="s">
        <v>348</v>
      </c>
      <c r="C55" s="70"/>
      <c r="D55" s="70"/>
      <c r="E55" s="70">
        <v>6</v>
      </c>
      <c r="F55" s="48" t="s">
        <v>308</v>
      </c>
      <c r="G55" s="71">
        <f t="shared" si="19"/>
        <v>135</v>
      </c>
      <c r="H55" s="73">
        <v>4</v>
      </c>
      <c r="I55" s="106">
        <v>121</v>
      </c>
      <c r="J55" s="55">
        <v>60</v>
      </c>
      <c r="K55" s="34"/>
      <c r="L55" s="34">
        <v>2</v>
      </c>
      <c r="M55" s="34">
        <v>10</v>
      </c>
      <c r="N55" s="34"/>
      <c r="O55" s="34"/>
      <c r="P55" s="102">
        <v>125</v>
      </c>
      <c r="Q55" s="102">
        <v>54</v>
      </c>
      <c r="R55" s="124">
        <v>0</v>
      </c>
      <c r="S55" s="127">
        <v>0</v>
      </c>
      <c r="T55" s="102">
        <v>12</v>
      </c>
      <c r="U55" s="128"/>
      <c r="V55" s="128"/>
      <c r="W55" s="129"/>
      <c r="X55" s="126"/>
      <c r="Y55" s="126"/>
      <c r="Z55" s="125"/>
      <c r="AA55" s="34"/>
      <c r="AB55" s="102"/>
      <c r="AC55" s="80">
        <v>125</v>
      </c>
      <c r="AD55" s="125">
        <v>10</v>
      </c>
      <c r="AE55" s="141"/>
      <c r="AF55" s="142"/>
      <c r="AG55" s="126"/>
      <c r="AH55" s="119"/>
    </row>
    <row r="56" spans="1:46" ht="30">
      <c r="A56" s="74" t="s">
        <v>349</v>
      </c>
      <c r="B56" s="75" t="s">
        <v>350</v>
      </c>
      <c r="C56" s="76"/>
      <c r="D56" s="76"/>
      <c r="E56" s="76"/>
      <c r="F56" s="77" t="s">
        <v>351</v>
      </c>
      <c r="G56" s="71">
        <v>124</v>
      </c>
      <c r="H56" s="78"/>
      <c r="I56" s="107">
        <v>124</v>
      </c>
      <c r="J56" s="72">
        <v>100</v>
      </c>
      <c r="K56" s="74"/>
      <c r="L56" s="74"/>
      <c r="M56" s="74"/>
      <c r="N56" s="74"/>
      <c r="O56" s="74"/>
      <c r="P56" s="108"/>
      <c r="Q56" s="108"/>
      <c r="R56" s="124">
        <v>124</v>
      </c>
      <c r="S56" s="127">
        <v>100</v>
      </c>
      <c r="T56" s="108"/>
      <c r="U56" s="131"/>
      <c r="V56" s="131"/>
      <c r="W56" s="132"/>
      <c r="X56" s="133"/>
      <c r="Y56" s="133"/>
      <c r="Z56" s="147"/>
      <c r="AA56" s="74">
        <v>124</v>
      </c>
      <c r="AB56" s="108"/>
      <c r="AC56" s="148"/>
      <c r="AD56" s="147"/>
      <c r="AE56" s="149"/>
      <c r="AF56" s="150"/>
      <c r="AG56" s="133"/>
      <c r="AH56" s="159"/>
    </row>
    <row r="57" spans="1:46">
      <c r="A57" s="74" t="s">
        <v>352</v>
      </c>
      <c r="B57" s="79" t="s">
        <v>353</v>
      </c>
      <c r="C57" s="76"/>
      <c r="D57" s="76">
        <v>6</v>
      </c>
      <c r="E57" s="76"/>
      <c r="F57" s="77" t="s">
        <v>261</v>
      </c>
      <c r="G57" s="71">
        <f t="shared" si="19"/>
        <v>144</v>
      </c>
      <c r="H57" s="74"/>
      <c r="I57" s="72">
        <v>144</v>
      </c>
      <c r="J57" s="74"/>
      <c r="K57" s="74"/>
      <c r="L57" s="74"/>
      <c r="M57" s="74"/>
      <c r="N57" s="74"/>
      <c r="O57" s="74">
        <v>144</v>
      </c>
      <c r="P57" s="108">
        <v>100</v>
      </c>
      <c r="Q57" s="108"/>
      <c r="R57" s="124">
        <f t="shared" si="20"/>
        <v>44</v>
      </c>
      <c r="S57" s="127">
        <f>J57-Q57</f>
        <v>0</v>
      </c>
      <c r="T57" s="108"/>
      <c r="U57" s="131"/>
      <c r="V57" s="131"/>
      <c r="W57" s="132"/>
      <c r="X57" s="133"/>
      <c r="Y57" s="133"/>
      <c r="Z57" s="147"/>
      <c r="AA57" s="74"/>
      <c r="AB57" s="108"/>
      <c r="AC57" s="148">
        <v>144</v>
      </c>
      <c r="AD57" s="147"/>
      <c r="AE57" s="149"/>
      <c r="AF57" s="150"/>
      <c r="AG57" s="133"/>
      <c r="AH57" s="159"/>
    </row>
    <row r="58" spans="1:46" ht="30">
      <c r="A58" s="34" t="s">
        <v>354</v>
      </c>
      <c r="B58" s="35" t="s">
        <v>355</v>
      </c>
      <c r="C58" s="36"/>
      <c r="D58" s="36">
        <v>6</v>
      </c>
      <c r="E58" s="36"/>
      <c r="F58" s="48" t="s">
        <v>261</v>
      </c>
      <c r="G58" s="71">
        <f t="shared" si="19"/>
        <v>144</v>
      </c>
      <c r="H58" s="106">
        <v>144</v>
      </c>
      <c r="I58" s="38">
        <v>144</v>
      </c>
      <c r="J58" s="34"/>
      <c r="K58" s="34"/>
      <c r="L58" s="34"/>
      <c r="M58" s="34"/>
      <c r="N58" s="34"/>
      <c r="O58" s="34">
        <v>144</v>
      </c>
      <c r="P58" s="102">
        <v>125</v>
      </c>
      <c r="Q58" s="102"/>
      <c r="R58" s="124">
        <f t="shared" si="20"/>
        <v>19</v>
      </c>
      <c r="S58" s="127">
        <f>J58-Q58</f>
        <v>0</v>
      </c>
      <c r="T58" s="102"/>
      <c r="U58" s="122"/>
      <c r="V58" s="122"/>
      <c r="W58" s="123"/>
      <c r="X58" s="134"/>
      <c r="Y58" s="126"/>
      <c r="Z58" s="123"/>
      <c r="AA58" s="103"/>
      <c r="AB58" s="101"/>
      <c r="AC58" s="103">
        <v>144</v>
      </c>
      <c r="AD58" s="138"/>
      <c r="AE58" s="151"/>
      <c r="AF58" s="102"/>
      <c r="AG58" s="126"/>
      <c r="AH58" s="119"/>
    </row>
    <row r="59" spans="1:46">
      <c r="A59" s="34"/>
      <c r="B59" s="35" t="s">
        <v>356</v>
      </c>
      <c r="C59" s="36"/>
      <c r="D59" s="36"/>
      <c r="E59" s="36">
        <v>6</v>
      </c>
      <c r="F59" s="48"/>
      <c r="G59" s="71">
        <f t="shared" si="19"/>
        <v>16</v>
      </c>
      <c r="H59" s="106">
        <v>217</v>
      </c>
      <c r="I59" s="38">
        <v>16</v>
      </c>
      <c r="J59" s="34"/>
      <c r="K59" s="34"/>
      <c r="L59" s="34">
        <v>4</v>
      </c>
      <c r="M59" s="34">
        <v>12</v>
      </c>
      <c r="N59" s="34"/>
      <c r="O59" s="34"/>
      <c r="P59" s="102"/>
      <c r="Q59" s="102"/>
      <c r="R59" s="124">
        <f t="shared" si="20"/>
        <v>16</v>
      </c>
      <c r="S59" s="102"/>
      <c r="T59" s="102">
        <v>16</v>
      </c>
      <c r="U59" s="122"/>
      <c r="V59" s="122"/>
      <c r="W59" s="123"/>
      <c r="X59" s="134"/>
      <c r="Y59" s="134"/>
      <c r="Z59" s="125"/>
      <c r="AA59" s="37"/>
      <c r="AB59" s="101"/>
      <c r="AC59" s="37"/>
      <c r="AD59" s="152">
        <v>16</v>
      </c>
      <c r="AE59" s="126"/>
      <c r="AF59" s="102"/>
      <c r="AG59" s="126"/>
      <c r="AH59" s="119"/>
    </row>
    <row r="60" spans="1:46" ht="30">
      <c r="A60" s="81" t="s">
        <v>357</v>
      </c>
      <c r="B60" s="82" t="s">
        <v>358</v>
      </c>
      <c r="C60" s="83">
        <v>0</v>
      </c>
      <c r="D60" s="83">
        <v>2</v>
      </c>
      <c r="E60" s="83">
        <v>3</v>
      </c>
      <c r="F60" s="84"/>
      <c r="G60" s="85">
        <f>SUM(G61:G65)</f>
        <v>694</v>
      </c>
      <c r="H60" s="106">
        <v>121</v>
      </c>
      <c r="I60" s="85">
        <f t="shared" ref="I60:AH60" si="21">SUM(I61:I65)</f>
        <v>648</v>
      </c>
      <c r="J60" s="85">
        <f t="shared" si="21"/>
        <v>178</v>
      </c>
      <c r="K60" s="85">
        <f t="shared" si="21"/>
        <v>30</v>
      </c>
      <c r="L60" s="85">
        <f t="shared" si="21"/>
        <v>8</v>
      </c>
      <c r="M60" s="85">
        <f t="shared" si="21"/>
        <v>32</v>
      </c>
      <c r="N60" s="85">
        <f t="shared" si="21"/>
        <v>0</v>
      </c>
      <c r="O60" s="85">
        <f t="shared" si="21"/>
        <v>324</v>
      </c>
      <c r="P60" s="85">
        <f t="shared" si="21"/>
        <v>475</v>
      </c>
      <c r="Q60" s="85">
        <f t="shared" si="21"/>
        <v>90</v>
      </c>
      <c r="R60" s="85">
        <f t="shared" si="21"/>
        <v>218</v>
      </c>
      <c r="S60" s="85">
        <f t="shared" si="21"/>
        <v>88</v>
      </c>
      <c r="T60" s="85">
        <f t="shared" si="21"/>
        <v>16</v>
      </c>
      <c r="U60" s="85">
        <f t="shared" si="21"/>
        <v>0</v>
      </c>
      <c r="V60" s="85">
        <f t="shared" si="21"/>
        <v>0</v>
      </c>
      <c r="W60" s="85">
        <f t="shared" si="21"/>
        <v>0</v>
      </c>
      <c r="X60" s="85">
        <f t="shared" si="21"/>
        <v>119</v>
      </c>
      <c r="Y60" s="85">
        <f t="shared" si="21"/>
        <v>533</v>
      </c>
      <c r="Z60" s="85">
        <f t="shared" si="21"/>
        <v>42</v>
      </c>
      <c r="AA60" s="85">
        <f t="shared" si="21"/>
        <v>0</v>
      </c>
      <c r="AB60" s="85">
        <f t="shared" si="21"/>
        <v>0</v>
      </c>
      <c r="AC60" s="85">
        <f t="shared" si="21"/>
        <v>0</v>
      </c>
      <c r="AD60" s="85">
        <f t="shared" si="21"/>
        <v>0</v>
      </c>
      <c r="AE60" s="85">
        <f t="shared" si="21"/>
        <v>0</v>
      </c>
      <c r="AF60" s="85">
        <f t="shared" si="21"/>
        <v>0</v>
      </c>
      <c r="AG60" s="85">
        <f t="shared" si="21"/>
        <v>0</v>
      </c>
      <c r="AH60" s="85">
        <f t="shared" si="21"/>
        <v>0</v>
      </c>
    </row>
    <row r="61" spans="1:46" ht="30">
      <c r="A61" s="34" t="s">
        <v>359</v>
      </c>
      <c r="B61" s="86" t="s">
        <v>360</v>
      </c>
      <c r="C61" s="70"/>
      <c r="D61" s="70"/>
      <c r="E61" s="69">
        <v>4</v>
      </c>
      <c r="F61" s="48" t="s">
        <v>325</v>
      </c>
      <c r="G61" s="59">
        <f>U61+V61+W61+X61+Y61+Z61+AA61+AB61+AC61+AD61+AE61+AF61+AG61+AH61</f>
        <v>172</v>
      </c>
      <c r="H61" s="107">
        <v>124</v>
      </c>
      <c r="I61" s="55">
        <v>150</v>
      </c>
      <c r="J61" s="34">
        <v>90</v>
      </c>
      <c r="K61" s="34">
        <v>30</v>
      </c>
      <c r="L61" s="34">
        <v>2</v>
      </c>
      <c r="M61" s="34">
        <v>10</v>
      </c>
      <c r="N61" s="34"/>
      <c r="O61" s="34"/>
      <c r="P61" s="102">
        <v>110</v>
      </c>
      <c r="Q61" s="102">
        <v>40</v>
      </c>
      <c r="R61" s="111">
        <v>61</v>
      </c>
      <c r="S61" s="102">
        <f>J61-Q61</f>
        <v>50</v>
      </c>
      <c r="T61" s="102"/>
      <c r="U61" s="122"/>
      <c r="V61" s="122"/>
      <c r="W61" s="123"/>
      <c r="X61" s="134">
        <v>119</v>
      </c>
      <c r="Y61" s="126">
        <v>41</v>
      </c>
      <c r="Z61" s="123">
        <v>12</v>
      </c>
      <c r="AA61" s="34"/>
      <c r="AB61" s="102"/>
      <c r="AC61" s="80"/>
      <c r="AD61" s="125"/>
      <c r="AE61" s="139"/>
      <c r="AF61" s="140"/>
      <c r="AG61" s="156"/>
      <c r="AH61" s="119"/>
    </row>
    <row r="62" spans="1:46" ht="30">
      <c r="A62" s="87" t="s">
        <v>361</v>
      </c>
      <c r="B62" s="35" t="s">
        <v>362</v>
      </c>
      <c r="C62" s="36"/>
      <c r="D62" s="69"/>
      <c r="E62" s="70">
        <v>4</v>
      </c>
      <c r="F62" s="48" t="s">
        <v>325</v>
      </c>
      <c r="G62" s="59">
        <f t="shared" ref="G62:G65" si="22">U62+V62+W62+X62+Y62+Z62+AA62+AB62+AC62+AD62+AE62+AF62+AG62+AH62</f>
        <v>180</v>
      </c>
      <c r="H62" s="80">
        <v>10</v>
      </c>
      <c r="I62" s="55">
        <v>158</v>
      </c>
      <c r="J62" s="34">
        <v>88</v>
      </c>
      <c r="K62" s="34"/>
      <c r="L62" s="34">
        <v>2</v>
      </c>
      <c r="M62" s="34">
        <v>10</v>
      </c>
      <c r="N62" s="34"/>
      <c r="O62" s="34"/>
      <c r="P62" s="102">
        <v>140</v>
      </c>
      <c r="Q62" s="102">
        <v>50</v>
      </c>
      <c r="R62" s="111">
        <f t="shared" ref="R62:R65" si="23">G62-P62</f>
        <v>40</v>
      </c>
      <c r="S62" s="102">
        <f>J62-Q62</f>
        <v>38</v>
      </c>
      <c r="T62" s="102"/>
      <c r="U62" s="122"/>
      <c r="V62" s="122"/>
      <c r="W62" s="123"/>
      <c r="X62" s="126"/>
      <c r="Y62" s="126">
        <v>168</v>
      </c>
      <c r="Z62" s="125">
        <v>12</v>
      </c>
      <c r="AA62" s="34"/>
      <c r="AB62" s="102"/>
      <c r="AC62" s="80"/>
      <c r="AD62" s="125"/>
      <c r="AE62" s="139"/>
      <c r="AF62" s="140"/>
      <c r="AG62" s="156"/>
      <c r="AH62" s="119"/>
    </row>
    <row r="63" spans="1:46">
      <c r="A63" s="34" t="s">
        <v>363</v>
      </c>
      <c r="B63" s="35" t="s">
        <v>353</v>
      </c>
      <c r="C63" s="36"/>
      <c r="D63" s="36">
        <v>4</v>
      </c>
      <c r="E63" s="36"/>
      <c r="F63" s="48" t="s">
        <v>261</v>
      </c>
      <c r="G63" s="59">
        <f t="shared" si="22"/>
        <v>180</v>
      </c>
      <c r="H63" s="80"/>
      <c r="I63" s="55">
        <f t="shared" ref="I63" si="24">G63-H63</f>
        <v>180</v>
      </c>
      <c r="J63" s="34"/>
      <c r="K63" s="34"/>
      <c r="L63" s="34"/>
      <c r="M63" s="34"/>
      <c r="N63" s="34"/>
      <c r="O63" s="34">
        <v>180</v>
      </c>
      <c r="P63" s="102">
        <v>100</v>
      </c>
      <c r="Q63" s="102"/>
      <c r="R63" s="111">
        <f t="shared" si="23"/>
        <v>80</v>
      </c>
      <c r="S63" s="102">
        <f>J63-Q63</f>
        <v>0</v>
      </c>
      <c r="T63" s="102"/>
      <c r="U63" s="122"/>
      <c r="V63" s="122"/>
      <c r="W63" s="123"/>
      <c r="X63" s="134"/>
      <c r="Y63" s="151">
        <v>180</v>
      </c>
      <c r="Z63" s="123"/>
      <c r="AA63" s="80"/>
      <c r="AB63" s="102"/>
      <c r="AC63" s="80"/>
      <c r="AD63" s="125"/>
      <c r="AE63" s="139"/>
      <c r="AF63" s="140"/>
      <c r="AG63" s="156"/>
      <c r="AH63" s="119"/>
    </row>
    <row r="64" spans="1:46" ht="30">
      <c r="A64" s="34" t="s">
        <v>364</v>
      </c>
      <c r="B64" s="35" t="s">
        <v>355</v>
      </c>
      <c r="C64" s="36"/>
      <c r="D64" s="36">
        <v>4</v>
      </c>
      <c r="E64" s="36"/>
      <c r="F64" s="48" t="s">
        <v>261</v>
      </c>
      <c r="G64" s="59">
        <f t="shared" si="22"/>
        <v>144</v>
      </c>
      <c r="H64" s="80"/>
      <c r="I64" s="38">
        <v>144</v>
      </c>
      <c r="J64" s="34"/>
      <c r="K64" s="34"/>
      <c r="L64" s="34"/>
      <c r="M64" s="34"/>
      <c r="N64" s="34"/>
      <c r="O64" s="34">
        <v>144</v>
      </c>
      <c r="P64" s="102">
        <v>125</v>
      </c>
      <c r="Q64" s="102"/>
      <c r="R64" s="111">
        <f t="shared" si="23"/>
        <v>19</v>
      </c>
      <c r="S64" s="102">
        <f>J64-Q64</f>
        <v>0</v>
      </c>
      <c r="T64" s="102"/>
      <c r="U64" s="122"/>
      <c r="V64" s="122"/>
      <c r="W64" s="123"/>
      <c r="X64" s="134"/>
      <c r="Y64" s="134">
        <v>144</v>
      </c>
      <c r="Z64" s="123"/>
      <c r="AA64" s="80"/>
      <c r="AB64" s="102"/>
      <c r="AC64" s="80"/>
      <c r="AD64" s="125"/>
      <c r="AE64" s="139"/>
      <c r="AF64" s="140"/>
      <c r="AG64" s="156"/>
      <c r="AH64" s="119"/>
    </row>
    <row r="65" spans="1:34">
      <c r="A65" s="34"/>
      <c r="B65" s="35" t="s">
        <v>356</v>
      </c>
      <c r="C65" s="36"/>
      <c r="D65" s="36"/>
      <c r="E65" s="36">
        <v>4</v>
      </c>
      <c r="F65" s="48"/>
      <c r="G65" s="59">
        <f t="shared" si="22"/>
        <v>18</v>
      </c>
      <c r="H65" s="80"/>
      <c r="I65" s="38">
        <v>16</v>
      </c>
      <c r="J65" s="34"/>
      <c r="K65" s="34"/>
      <c r="L65" s="34">
        <v>4</v>
      </c>
      <c r="M65" s="34">
        <v>12</v>
      </c>
      <c r="N65" s="34"/>
      <c r="O65" s="34"/>
      <c r="P65" s="102"/>
      <c r="Q65" s="102"/>
      <c r="R65" s="111">
        <f t="shared" si="23"/>
        <v>18</v>
      </c>
      <c r="S65" s="102">
        <f>J65-Q65</f>
        <v>0</v>
      </c>
      <c r="T65" s="102">
        <v>16</v>
      </c>
      <c r="U65" s="122"/>
      <c r="V65" s="122"/>
      <c r="W65" s="123"/>
      <c r="X65" s="134"/>
      <c r="Y65" s="134"/>
      <c r="Z65" s="152">
        <v>18</v>
      </c>
      <c r="AA65" s="34"/>
      <c r="AB65" s="102"/>
      <c r="AC65" s="34"/>
      <c r="AD65" s="125"/>
      <c r="AE65" s="139"/>
      <c r="AF65" s="140"/>
      <c r="AG65" s="156"/>
      <c r="AH65" s="119"/>
    </row>
    <row r="66" spans="1:34" ht="30">
      <c r="A66" s="64" t="s">
        <v>365</v>
      </c>
      <c r="B66" s="160" t="s">
        <v>366</v>
      </c>
      <c r="C66" s="66">
        <v>0</v>
      </c>
      <c r="D66" s="66">
        <v>3</v>
      </c>
      <c r="E66" s="66">
        <v>3</v>
      </c>
      <c r="F66" s="67"/>
      <c r="G66" s="68">
        <f>SUM(G67:G72)</f>
        <v>699</v>
      </c>
      <c r="H66" s="68">
        <f t="shared" ref="H66:AH66" si="25">SUM(H67:H72)</f>
        <v>0</v>
      </c>
      <c r="I66" s="68">
        <f>SUM(I67:I72)</f>
        <v>689</v>
      </c>
      <c r="J66" s="68">
        <f t="shared" si="25"/>
        <v>190</v>
      </c>
      <c r="K66" s="68">
        <f t="shared" si="25"/>
        <v>0</v>
      </c>
      <c r="L66" s="68">
        <f t="shared" si="25"/>
        <v>6</v>
      </c>
      <c r="M66" s="68">
        <f t="shared" si="25"/>
        <v>20</v>
      </c>
      <c r="N66" s="68">
        <f t="shared" si="25"/>
        <v>0</v>
      </c>
      <c r="O66" s="68">
        <f t="shared" si="25"/>
        <v>288</v>
      </c>
      <c r="P66" s="68">
        <f t="shared" si="25"/>
        <v>553</v>
      </c>
      <c r="Q66" s="68">
        <f t="shared" si="25"/>
        <v>180</v>
      </c>
      <c r="R66" s="68">
        <f t="shared" si="25"/>
        <v>146</v>
      </c>
      <c r="S66" s="68">
        <f t="shared" si="25"/>
        <v>0</v>
      </c>
      <c r="T66" s="68">
        <f t="shared" si="25"/>
        <v>40</v>
      </c>
      <c r="U66" s="68">
        <f t="shared" si="25"/>
        <v>0</v>
      </c>
      <c r="V66" s="68">
        <f t="shared" si="25"/>
        <v>0</v>
      </c>
      <c r="W66" s="68">
        <f t="shared" si="25"/>
        <v>0</v>
      </c>
      <c r="X66" s="68">
        <f t="shared" si="25"/>
        <v>0</v>
      </c>
      <c r="Y66" s="68">
        <f t="shared" si="25"/>
        <v>0</v>
      </c>
      <c r="Z66" s="68">
        <f t="shared" si="25"/>
        <v>0</v>
      </c>
      <c r="AA66" s="68">
        <f t="shared" si="25"/>
        <v>0</v>
      </c>
      <c r="AB66" s="68">
        <f t="shared" si="25"/>
        <v>0</v>
      </c>
      <c r="AC66" s="68">
        <f t="shared" si="25"/>
        <v>0</v>
      </c>
      <c r="AD66" s="68">
        <f t="shared" si="25"/>
        <v>0</v>
      </c>
      <c r="AE66" s="68">
        <f t="shared" si="25"/>
        <v>358</v>
      </c>
      <c r="AF66" s="68">
        <f t="shared" si="25"/>
        <v>0</v>
      </c>
      <c r="AG66" s="68">
        <f t="shared" si="25"/>
        <v>315</v>
      </c>
      <c r="AH66" s="68">
        <f t="shared" si="25"/>
        <v>26</v>
      </c>
    </row>
    <row r="67" spans="1:34" ht="30">
      <c r="A67" s="161" t="s">
        <v>367</v>
      </c>
      <c r="B67" s="162" t="s">
        <v>368</v>
      </c>
      <c r="C67" s="163"/>
      <c r="D67" s="24"/>
      <c r="E67" s="24">
        <v>8</v>
      </c>
      <c r="F67" s="25" t="s">
        <v>308</v>
      </c>
      <c r="G67" s="26">
        <f>U67+V67+W67+X67+Y67+Z67+AA67+AB67+AC67+AD67+AE67+AF67+AG67+AH67</f>
        <v>163</v>
      </c>
      <c r="H67" s="26"/>
      <c r="I67" s="26">
        <v>153</v>
      </c>
      <c r="J67" s="26">
        <v>70</v>
      </c>
      <c r="K67" s="200"/>
      <c r="L67" s="200">
        <v>2</v>
      </c>
      <c r="M67" s="200">
        <v>8</v>
      </c>
      <c r="N67" s="200"/>
      <c r="O67" s="200"/>
      <c r="P67" s="100">
        <v>146</v>
      </c>
      <c r="Q67" s="100">
        <v>70</v>
      </c>
      <c r="R67" s="217">
        <f>G67-P67</f>
        <v>17</v>
      </c>
      <c r="S67" s="100">
        <f>J67-Q67</f>
        <v>0</v>
      </c>
      <c r="T67" s="217">
        <v>12</v>
      </c>
      <c r="U67" s="200"/>
      <c r="V67" s="200"/>
      <c r="W67" s="217"/>
      <c r="X67" s="218"/>
      <c r="Y67" s="218"/>
      <c r="Z67" s="217"/>
      <c r="AA67" s="200"/>
      <c r="AB67" s="217"/>
      <c r="AC67" s="26"/>
      <c r="AD67" s="233"/>
      <c r="AE67" s="234">
        <v>140</v>
      </c>
      <c r="AF67" s="235"/>
      <c r="AG67" s="218">
        <v>13</v>
      </c>
      <c r="AH67" s="217">
        <v>10</v>
      </c>
    </row>
    <row r="68" spans="1:34">
      <c r="A68" s="161" t="s">
        <v>369</v>
      </c>
      <c r="B68" s="162" t="s">
        <v>370</v>
      </c>
      <c r="C68" s="163"/>
      <c r="D68" s="24"/>
      <c r="E68" s="24">
        <v>7</v>
      </c>
      <c r="F68" s="25" t="s">
        <v>261</v>
      </c>
      <c r="G68" s="26">
        <f t="shared" ref="G68:G72" si="26">U68+V68+W68+X68+Y68+Z68+AA68+AB68+AC68+AD68+AE68+AF68+AG68+AH68</f>
        <v>146</v>
      </c>
      <c r="H68" s="26"/>
      <c r="I68" s="26">
        <v>146</v>
      </c>
      <c r="J68" s="26">
        <v>70</v>
      </c>
      <c r="K68" s="200"/>
      <c r="L68" s="26"/>
      <c r="M68" s="26"/>
      <c r="N68" s="26"/>
      <c r="O68" s="200"/>
      <c r="P68" s="100">
        <v>146</v>
      </c>
      <c r="Q68" s="100">
        <v>70</v>
      </c>
      <c r="R68" s="217">
        <f t="shared" ref="R68:R72" si="27">G68-P68</f>
        <v>0</v>
      </c>
      <c r="S68" s="100">
        <f>J68-Q68</f>
        <v>0</v>
      </c>
      <c r="T68" s="217">
        <v>12</v>
      </c>
      <c r="U68" s="200"/>
      <c r="V68" s="200"/>
      <c r="W68" s="217"/>
      <c r="X68" s="218"/>
      <c r="Y68" s="218"/>
      <c r="Z68" s="217"/>
      <c r="AA68" s="200"/>
      <c r="AB68" s="217"/>
      <c r="AC68" s="26"/>
      <c r="AD68" s="233"/>
      <c r="AE68" s="234">
        <v>146</v>
      </c>
      <c r="AF68" s="235"/>
      <c r="AG68" s="243"/>
      <c r="AH68" s="100"/>
    </row>
    <row r="69" spans="1:34" ht="30">
      <c r="A69" s="161" t="s">
        <v>371</v>
      </c>
      <c r="B69" s="162" t="s">
        <v>372</v>
      </c>
      <c r="C69" s="163"/>
      <c r="D69" s="24">
        <v>8</v>
      </c>
      <c r="E69" s="24"/>
      <c r="F69" s="25" t="s">
        <v>318</v>
      </c>
      <c r="G69" s="26">
        <f t="shared" si="26"/>
        <v>86</v>
      </c>
      <c r="H69" s="26"/>
      <c r="I69" s="26">
        <f t="shared" ref="I69" si="28">G69-H69</f>
        <v>86</v>
      </c>
      <c r="J69" s="26">
        <v>50</v>
      </c>
      <c r="K69" s="200"/>
      <c r="L69" s="26"/>
      <c r="M69" s="26"/>
      <c r="N69" s="26"/>
      <c r="O69" s="200"/>
      <c r="P69" s="100">
        <v>86</v>
      </c>
      <c r="Q69" s="100">
        <v>40</v>
      </c>
      <c r="R69" s="217">
        <f t="shared" si="27"/>
        <v>0</v>
      </c>
      <c r="S69" s="100">
        <v>0</v>
      </c>
      <c r="T69" s="217"/>
      <c r="U69" s="200"/>
      <c r="V69" s="200"/>
      <c r="W69" s="217"/>
      <c r="X69" s="218"/>
      <c r="Y69" s="218"/>
      <c r="Z69" s="217"/>
      <c r="AA69" s="200"/>
      <c r="AB69" s="217"/>
      <c r="AC69" s="26"/>
      <c r="AD69" s="233"/>
      <c r="AE69" s="236">
        <v>72</v>
      </c>
      <c r="AF69" s="237"/>
      <c r="AG69" s="243">
        <v>14</v>
      </c>
      <c r="AH69" s="100"/>
    </row>
    <row r="70" spans="1:34">
      <c r="A70" s="34" t="s">
        <v>373</v>
      </c>
      <c r="B70" s="69" t="s">
        <v>353</v>
      </c>
      <c r="C70" s="70"/>
      <c r="D70" s="70">
        <v>8</v>
      </c>
      <c r="E70" s="70"/>
      <c r="F70" s="164" t="s">
        <v>261</v>
      </c>
      <c r="G70" s="26">
        <f t="shared" si="26"/>
        <v>144</v>
      </c>
      <c r="H70" s="34"/>
      <c r="I70" s="55">
        <v>144</v>
      </c>
      <c r="J70" s="34"/>
      <c r="K70" s="34"/>
      <c r="L70" s="34"/>
      <c r="M70" s="34"/>
      <c r="N70" s="34"/>
      <c r="O70" s="34">
        <v>144</v>
      </c>
      <c r="P70" s="102">
        <v>75</v>
      </c>
      <c r="Q70" s="102"/>
      <c r="R70" s="217">
        <f t="shared" si="27"/>
        <v>69</v>
      </c>
      <c r="S70" s="100">
        <f>J70-Q70</f>
        <v>0</v>
      </c>
      <c r="T70" s="102"/>
      <c r="U70" s="128"/>
      <c r="V70" s="128"/>
      <c r="W70" s="219"/>
      <c r="X70" s="220"/>
      <c r="Y70" s="220"/>
      <c r="Z70" s="129"/>
      <c r="AA70" s="128"/>
      <c r="AB70" s="219"/>
      <c r="AC70" s="34"/>
      <c r="AD70" s="129"/>
      <c r="AE70" s="238"/>
      <c r="AF70" s="142"/>
      <c r="AG70" s="151">
        <v>144</v>
      </c>
      <c r="AH70" s="119"/>
    </row>
    <row r="71" spans="1:34" ht="30">
      <c r="A71" s="80" t="s">
        <v>374</v>
      </c>
      <c r="B71" s="35" t="s">
        <v>355</v>
      </c>
      <c r="C71" s="36"/>
      <c r="D71" s="70">
        <v>8</v>
      </c>
      <c r="E71" s="70"/>
      <c r="F71" s="164" t="s">
        <v>261</v>
      </c>
      <c r="G71" s="26">
        <f t="shared" si="26"/>
        <v>144</v>
      </c>
      <c r="H71" s="80"/>
      <c r="I71" s="38">
        <v>144</v>
      </c>
      <c r="J71" s="34"/>
      <c r="K71" s="34"/>
      <c r="L71" s="34"/>
      <c r="M71" s="34"/>
      <c r="N71" s="34"/>
      <c r="O71" s="34">
        <v>144</v>
      </c>
      <c r="P71" s="102">
        <v>100</v>
      </c>
      <c r="Q71" s="102"/>
      <c r="R71" s="217">
        <f t="shared" si="27"/>
        <v>44</v>
      </c>
      <c r="S71" s="100">
        <f>J71-Q71</f>
        <v>0</v>
      </c>
      <c r="T71" s="102"/>
      <c r="U71" s="128"/>
      <c r="V71" s="128"/>
      <c r="W71" s="129"/>
      <c r="X71" s="220"/>
      <c r="Y71" s="220"/>
      <c r="Z71" s="129"/>
      <c r="AA71" s="128"/>
      <c r="AB71" s="219"/>
      <c r="AC71" s="34"/>
      <c r="AD71" s="129"/>
      <c r="AE71" s="141"/>
      <c r="AF71" s="142"/>
      <c r="AG71" s="151">
        <v>144</v>
      </c>
      <c r="AH71" s="119"/>
    </row>
    <row r="72" spans="1:34">
      <c r="A72" s="80"/>
      <c r="B72" s="165" t="s">
        <v>356</v>
      </c>
      <c r="C72" s="166"/>
      <c r="D72" s="166"/>
      <c r="E72" s="166">
        <v>8</v>
      </c>
      <c r="F72" s="48"/>
      <c r="G72" s="26">
        <f t="shared" si="26"/>
        <v>16</v>
      </c>
      <c r="H72" s="80"/>
      <c r="I72" s="38">
        <v>16</v>
      </c>
      <c r="J72" s="34"/>
      <c r="K72" s="34"/>
      <c r="L72" s="34">
        <v>4</v>
      </c>
      <c r="M72" s="34">
        <v>12</v>
      </c>
      <c r="N72" s="34"/>
      <c r="O72" s="34"/>
      <c r="P72" s="102"/>
      <c r="Q72" s="102"/>
      <c r="R72" s="217">
        <f t="shared" si="27"/>
        <v>16</v>
      </c>
      <c r="S72" s="102"/>
      <c r="T72" s="102">
        <v>16</v>
      </c>
      <c r="U72" s="128"/>
      <c r="V72" s="128"/>
      <c r="W72" s="129"/>
      <c r="X72" s="220"/>
      <c r="Y72" s="220"/>
      <c r="Z72" s="129"/>
      <c r="AA72" s="128"/>
      <c r="AB72" s="219"/>
      <c r="AC72" s="128"/>
      <c r="AD72" s="125"/>
      <c r="AE72" s="141"/>
      <c r="AF72" s="142"/>
      <c r="AG72" s="126"/>
      <c r="AH72" s="244">
        <v>16</v>
      </c>
    </row>
    <row r="73" spans="1:34" ht="28.5">
      <c r="A73" s="167"/>
      <c r="B73" s="168" t="s">
        <v>375</v>
      </c>
      <c r="C73" s="169">
        <f>C10+C26+C32+C36+C51</f>
        <v>5</v>
      </c>
      <c r="D73" s="169">
        <f>D10+D26+D32+D36+D51</f>
        <v>34</v>
      </c>
      <c r="E73" s="169">
        <f>E10+E26+E32+E36+E51</f>
        <v>20</v>
      </c>
      <c r="F73" s="170"/>
      <c r="G73" s="171">
        <f>G10+G26+G32+G36+G51</f>
        <v>5580</v>
      </c>
      <c r="H73" s="171">
        <f>H10+H26+H32+H36+H51</f>
        <v>584</v>
      </c>
      <c r="I73" s="171">
        <f>I10+I26+I32+I36+I51</f>
        <v>5222</v>
      </c>
      <c r="J73" s="171">
        <f>J10+J26+J32+J36+J51</f>
        <v>2197</v>
      </c>
      <c r="K73" s="171">
        <f>K26+K32+K36+K51</f>
        <v>60</v>
      </c>
      <c r="L73" s="171">
        <f>L10+L26+L32+L36+L51</f>
        <v>66</v>
      </c>
      <c r="M73" s="171">
        <f>M10+M26+M32+M36+M51</f>
        <v>172</v>
      </c>
      <c r="N73" s="171"/>
      <c r="O73" s="171">
        <f t="shared" ref="O73:W73" si="29">O10+O26+O32+O36+O51</f>
        <v>900</v>
      </c>
      <c r="P73" s="201">
        <f t="shared" si="29"/>
        <v>2900</v>
      </c>
      <c r="Q73" s="201">
        <f t="shared" si="29"/>
        <v>1138</v>
      </c>
      <c r="R73" s="201">
        <f t="shared" si="29"/>
        <v>1193</v>
      </c>
      <c r="S73" s="201">
        <f t="shared" si="29"/>
        <v>380</v>
      </c>
      <c r="T73" s="201">
        <f t="shared" si="29"/>
        <v>124</v>
      </c>
      <c r="U73" s="171">
        <f t="shared" si="29"/>
        <v>612</v>
      </c>
      <c r="V73" s="171">
        <f t="shared" si="29"/>
        <v>792</v>
      </c>
      <c r="W73" s="171">
        <f t="shared" si="29"/>
        <v>72</v>
      </c>
      <c r="X73" s="171">
        <f t="shared" ref="X73:AH73" si="30">(X10+X26+X32+X36+X51)-X57-X58-X63-X64-X70-X71</f>
        <v>612</v>
      </c>
      <c r="Y73" s="171">
        <f t="shared" si="30"/>
        <v>504</v>
      </c>
      <c r="Z73" s="171">
        <f t="shared" si="30"/>
        <v>72</v>
      </c>
      <c r="AA73" s="171">
        <f t="shared" si="30"/>
        <v>576</v>
      </c>
      <c r="AB73" s="171">
        <f t="shared" si="30"/>
        <v>36</v>
      </c>
      <c r="AC73" s="171">
        <f t="shared" si="30"/>
        <v>540</v>
      </c>
      <c r="AD73" s="171">
        <f t="shared" si="30"/>
        <v>36</v>
      </c>
      <c r="AE73" s="171">
        <f t="shared" si="30"/>
        <v>612</v>
      </c>
      <c r="AF73" s="171">
        <f t="shared" si="30"/>
        <v>0</v>
      </c>
      <c r="AG73" s="171">
        <f t="shared" si="30"/>
        <v>180</v>
      </c>
      <c r="AH73" s="171">
        <f t="shared" si="30"/>
        <v>36</v>
      </c>
    </row>
    <row r="74" spans="1:34">
      <c r="A74" s="172"/>
      <c r="B74" s="173" t="s">
        <v>376</v>
      </c>
      <c r="C74" s="174"/>
      <c r="D74" s="174"/>
      <c r="E74" s="174"/>
      <c r="F74" s="175"/>
      <c r="G74" s="176"/>
      <c r="H74" s="176"/>
      <c r="I74" s="176"/>
      <c r="J74" s="176"/>
      <c r="K74" s="176"/>
      <c r="L74" s="176"/>
      <c r="M74" s="176"/>
      <c r="N74" s="176"/>
      <c r="O74" s="176"/>
      <c r="P74" s="202"/>
      <c r="Q74" s="202"/>
      <c r="R74" s="118"/>
      <c r="S74" s="202"/>
      <c r="T74" s="202"/>
      <c r="U74" s="176">
        <f>U73/U8</f>
        <v>36</v>
      </c>
      <c r="V74" s="221">
        <f>V73/V8</f>
        <v>36</v>
      </c>
      <c r="W74" s="176"/>
      <c r="X74" s="221">
        <f>X73/X8</f>
        <v>36</v>
      </c>
      <c r="Y74" s="221">
        <f>Y73/Y8</f>
        <v>36</v>
      </c>
      <c r="Z74" s="176"/>
      <c r="AA74" s="221">
        <f>AA73/AA8</f>
        <v>36</v>
      </c>
      <c r="AB74" s="176"/>
      <c r="AC74" s="221">
        <f>AC73/AC8</f>
        <v>36</v>
      </c>
      <c r="AD74" s="176"/>
      <c r="AE74" s="221">
        <f>AE73/AE8</f>
        <v>36</v>
      </c>
      <c r="AF74" s="176"/>
      <c r="AG74" s="221">
        <f>AG73/AG8</f>
        <v>36</v>
      </c>
      <c r="AH74" s="176"/>
    </row>
    <row r="75" spans="1:34">
      <c r="A75" s="172" t="s">
        <v>377</v>
      </c>
      <c r="B75" s="173" t="s">
        <v>378</v>
      </c>
      <c r="C75" s="174"/>
      <c r="D75" s="174"/>
      <c r="E75" s="174"/>
      <c r="F75" s="175"/>
      <c r="G75" s="176">
        <v>144</v>
      </c>
      <c r="H75" s="176"/>
      <c r="I75" s="176"/>
      <c r="J75" s="176"/>
      <c r="K75" s="176"/>
      <c r="L75" s="176"/>
      <c r="M75" s="176"/>
      <c r="N75" s="176"/>
      <c r="O75" s="176"/>
      <c r="P75" s="202">
        <v>100</v>
      </c>
      <c r="Q75" s="202"/>
      <c r="R75" s="118">
        <f>G75-P75</f>
        <v>44</v>
      </c>
      <c r="S75" s="202"/>
      <c r="T75" s="202"/>
      <c r="U75" s="176"/>
      <c r="V75" s="176"/>
      <c r="W75" s="222"/>
      <c r="X75" s="176"/>
      <c r="Y75" s="176"/>
      <c r="Z75" s="222"/>
      <c r="AA75" s="176"/>
      <c r="AB75" s="202"/>
      <c r="AC75" s="176"/>
      <c r="AD75" s="222"/>
      <c r="AE75" s="176"/>
      <c r="AF75" s="202"/>
      <c r="AG75" s="176">
        <v>144</v>
      </c>
      <c r="AH75" s="245"/>
    </row>
    <row r="76" spans="1:34" ht="30">
      <c r="A76" s="172" t="s">
        <v>379</v>
      </c>
      <c r="B76" s="173" t="s">
        <v>118</v>
      </c>
      <c r="C76" s="173"/>
      <c r="D76" s="173"/>
      <c r="E76" s="173"/>
      <c r="F76" s="175"/>
      <c r="G76" s="176">
        <v>216</v>
      </c>
      <c r="H76" s="177"/>
      <c r="I76" s="176"/>
      <c r="J76" s="177"/>
      <c r="K76" s="177"/>
      <c r="L76" s="177"/>
      <c r="M76" s="177"/>
      <c r="N76" s="177"/>
      <c r="O76" s="177"/>
      <c r="P76" s="203"/>
      <c r="Q76" s="203"/>
      <c r="R76" s="223"/>
      <c r="S76" s="203"/>
      <c r="T76" s="203"/>
      <c r="U76" s="176"/>
      <c r="V76" s="176"/>
      <c r="W76" s="222"/>
      <c r="X76" s="176"/>
      <c r="Y76" s="176"/>
      <c r="Z76" s="222"/>
      <c r="AA76" s="176"/>
      <c r="AB76" s="202"/>
      <c r="AC76" s="176"/>
      <c r="AD76" s="222"/>
      <c r="AE76" s="176"/>
      <c r="AF76" s="202"/>
      <c r="AG76" s="176"/>
      <c r="AH76" s="245"/>
    </row>
    <row r="77" spans="1:34">
      <c r="A77" s="172"/>
      <c r="B77" s="173" t="s">
        <v>127</v>
      </c>
      <c r="C77" s="173"/>
      <c r="D77" s="173"/>
      <c r="E77" s="173"/>
      <c r="F77" s="175"/>
      <c r="G77" s="178">
        <f>G73+G75+G76</f>
        <v>5940</v>
      </c>
      <c r="H77" s="177"/>
      <c r="I77" s="176"/>
      <c r="J77" s="177"/>
      <c r="K77" s="177"/>
      <c r="L77" s="177"/>
      <c r="M77" s="177"/>
      <c r="N77" s="177"/>
      <c r="O77" s="177"/>
      <c r="P77" s="118"/>
      <c r="Q77" s="118"/>
      <c r="R77" s="118"/>
      <c r="S77" s="203"/>
      <c r="T77" s="203"/>
      <c r="U77" s="176"/>
      <c r="V77" s="176"/>
      <c r="W77" s="222"/>
      <c r="X77" s="176"/>
      <c r="Y77" s="176"/>
      <c r="Z77" s="222"/>
      <c r="AA77" s="176"/>
      <c r="AB77" s="202"/>
      <c r="AC77" s="176"/>
      <c r="AD77" s="222"/>
      <c r="AE77" s="176"/>
      <c r="AF77" s="202"/>
      <c r="AG77" s="176"/>
      <c r="AH77" s="245"/>
    </row>
    <row r="78" spans="1:34" ht="33.75">
      <c r="A78" s="179" t="s">
        <v>380</v>
      </c>
      <c r="B78" s="180"/>
      <c r="C78" s="180"/>
      <c r="D78" s="180"/>
      <c r="E78" s="180"/>
      <c r="F78" s="180"/>
      <c r="G78" s="180"/>
      <c r="H78" s="181"/>
      <c r="I78" s="204" t="s">
        <v>120</v>
      </c>
      <c r="J78" s="522" t="s">
        <v>381</v>
      </c>
      <c r="K78" s="523"/>
      <c r="L78" s="523"/>
      <c r="M78" s="523"/>
      <c r="N78" s="523"/>
      <c r="O78" s="524"/>
      <c r="P78" s="205"/>
      <c r="Q78" s="205"/>
      <c r="R78" s="224"/>
      <c r="S78" s="205"/>
      <c r="T78" s="205"/>
      <c r="U78" s="78">
        <f>U8*36</f>
        <v>612</v>
      </c>
      <c r="V78" s="78">
        <f>V8*36</f>
        <v>792</v>
      </c>
      <c r="W78" s="225"/>
      <c r="X78" s="78">
        <f>X8*36</f>
        <v>612</v>
      </c>
      <c r="Y78" s="78">
        <f>Y8*36</f>
        <v>504</v>
      </c>
      <c r="Z78" s="225"/>
      <c r="AA78" s="78">
        <f>AA8*36</f>
        <v>576</v>
      </c>
      <c r="AB78" s="239"/>
      <c r="AC78" s="78">
        <f>AC8*36</f>
        <v>540</v>
      </c>
      <c r="AD78" s="225"/>
      <c r="AE78" s="78">
        <f>AE8*36</f>
        <v>612</v>
      </c>
      <c r="AF78" s="239"/>
      <c r="AG78" s="78">
        <f>AG8*36</f>
        <v>180</v>
      </c>
      <c r="AH78" s="225"/>
    </row>
    <row r="79" spans="1:34">
      <c r="A79" s="182"/>
      <c r="B79" s="183"/>
      <c r="C79" s="183"/>
      <c r="D79" s="183"/>
      <c r="E79" s="183"/>
      <c r="F79" s="183"/>
      <c r="G79" s="183"/>
      <c r="H79" s="184"/>
      <c r="I79" s="206"/>
      <c r="J79" s="522"/>
      <c r="K79" s="523"/>
      <c r="L79" s="523"/>
      <c r="M79" s="523"/>
      <c r="N79" s="523"/>
      <c r="O79" s="524"/>
      <c r="P79" s="207"/>
      <c r="Q79" s="207"/>
      <c r="R79" s="226"/>
      <c r="S79" s="207"/>
      <c r="T79" s="207"/>
      <c r="U79" s="73"/>
      <c r="V79" s="73"/>
      <c r="W79" s="227"/>
      <c r="X79" s="73"/>
      <c r="Y79" s="73"/>
      <c r="Z79" s="227"/>
      <c r="AA79" s="73"/>
      <c r="AB79" s="240"/>
      <c r="AC79" s="73"/>
      <c r="AD79" s="227"/>
      <c r="AE79" s="73"/>
      <c r="AF79" s="240"/>
      <c r="AG79" s="73"/>
      <c r="AH79" s="227"/>
    </row>
    <row r="80" spans="1:34" ht="15.75">
      <c r="A80" s="182"/>
      <c r="B80" s="183"/>
      <c r="C80" s="183"/>
      <c r="D80" s="183"/>
      <c r="E80" s="183"/>
      <c r="F80" s="183"/>
      <c r="G80" s="183"/>
      <c r="H80" s="184"/>
      <c r="I80" s="206"/>
      <c r="J80" s="525" t="s">
        <v>382</v>
      </c>
      <c r="K80" s="526"/>
      <c r="L80" s="526"/>
      <c r="M80" s="526"/>
      <c r="N80" s="526"/>
      <c r="O80" s="527"/>
      <c r="P80" s="208"/>
      <c r="Q80" s="208"/>
      <c r="R80" s="228"/>
      <c r="S80" s="208"/>
      <c r="T80" s="208"/>
      <c r="U80" s="34">
        <f t="shared" ref="U80:Y81" si="31">U57+U63+U70</f>
        <v>0</v>
      </c>
      <c r="V80" s="34">
        <f t="shared" si="31"/>
        <v>0</v>
      </c>
      <c r="W80" s="125">
        <f t="shared" si="31"/>
        <v>0</v>
      </c>
      <c r="X80" s="34">
        <f t="shared" si="31"/>
        <v>0</v>
      </c>
      <c r="Y80" s="34">
        <f t="shared" si="31"/>
        <v>180</v>
      </c>
      <c r="Z80" s="125"/>
      <c r="AA80" s="34">
        <f>AA57+AA63+AA70</f>
        <v>0</v>
      </c>
      <c r="AB80" s="125"/>
      <c r="AC80" s="34">
        <f>AC57+AC63+AC70</f>
        <v>144</v>
      </c>
      <c r="AD80" s="125"/>
      <c r="AE80" s="34">
        <f>AE57+AE63+AE70</f>
        <v>0</v>
      </c>
      <c r="AF80" s="125"/>
      <c r="AG80" s="34">
        <f>AG57+AG63+AG70</f>
        <v>144</v>
      </c>
      <c r="AH80" s="119"/>
    </row>
    <row r="81" spans="1:34">
      <c r="A81" s="182" t="s">
        <v>383</v>
      </c>
      <c r="B81" s="183"/>
      <c r="C81" s="183"/>
      <c r="D81" s="183"/>
      <c r="E81" s="183"/>
      <c r="F81" s="185"/>
      <c r="G81" s="186"/>
      <c r="H81" s="187"/>
      <c r="I81" s="206"/>
      <c r="J81" s="528" t="s">
        <v>384</v>
      </c>
      <c r="K81" s="523"/>
      <c r="L81" s="523"/>
      <c r="M81" s="523"/>
      <c r="N81" s="523"/>
      <c r="O81" s="524"/>
      <c r="P81" s="209"/>
      <c r="Q81" s="209"/>
      <c r="R81" s="229"/>
      <c r="S81" s="209"/>
      <c r="T81" s="209"/>
      <c r="U81" s="74">
        <f t="shared" si="31"/>
        <v>0</v>
      </c>
      <c r="V81" s="74">
        <f t="shared" si="31"/>
        <v>0</v>
      </c>
      <c r="W81" s="147">
        <f t="shared" si="31"/>
        <v>0</v>
      </c>
      <c r="X81" s="74">
        <f t="shared" si="31"/>
        <v>0</v>
      </c>
      <c r="Y81" s="74">
        <f t="shared" si="31"/>
        <v>144</v>
      </c>
      <c r="Z81" s="147"/>
      <c r="AA81" s="74">
        <f>AA58+AA64+AA71</f>
        <v>0</v>
      </c>
      <c r="AB81" s="147"/>
      <c r="AC81" s="74">
        <f>AC58+AC64+AC71</f>
        <v>144</v>
      </c>
      <c r="AD81" s="147"/>
      <c r="AE81" s="74">
        <f>AE58+AE64+AE71</f>
        <v>0</v>
      </c>
      <c r="AF81" s="147"/>
      <c r="AG81" s="74">
        <f>AG58+AG64+AG71</f>
        <v>144</v>
      </c>
      <c r="AH81" s="147"/>
    </row>
    <row r="82" spans="1:34">
      <c r="A82" s="188" t="s">
        <v>385</v>
      </c>
      <c r="B82" s="189"/>
      <c r="C82" s="189"/>
      <c r="D82" s="189"/>
      <c r="E82" s="189"/>
      <c r="F82" s="185"/>
      <c r="G82" s="190"/>
      <c r="H82" s="187"/>
      <c r="I82" s="206"/>
      <c r="J82" s="210"/>
      <c r="K82" s="211"/>
      <c r="L82" s="211"/>
      <c r="M82" s="211"/>
      <c r="N82" s="211"/>
      <c r="O82" s="212"/>
      <c r="P82" s="213"/>
      <c r="Q82" s="213"/>
      <c r="R82" s="230"/>
      <c r="S82" s="213"/>
      <c r="T82" s="213"/>
      <c r="U82" s="73"/>
      <c r="V82" s="73"/>
      <c r="W82" s="227"/>
      <c r="X82" s="73"/>
      <c r="Y82" s="73"/>
      <c r="Z82" s="227"/>
      <c r="AA82" s="73"/>
      <c r="AB82" s="227"/>
      <c r="AC82" s="73"/>
      <c r="AD82" s="227"/>
      <c r="AE82" s="73"/>
      <c r="AF82" s="227"/>
      <c r="AG82" s="73"/>
      <c r="AH82" s="227"/>
    </row>
    <row r="83" spans="1:34">
      <c r="A83" s="520" t="s">
        <v>386</v>
      </c>
      <c r="B83" s="521"/>
      <c r="C83" s="191"/>
      <c r="D83" s="191"/>
      <c r="E83" s="192" t="s">
        <v>387</v>
      </c>
      <c r="F83" s="192"/>
      <c r="G83" s="190" t="s">
        <v>388</v>
      </c>
      <c r="H83" s="193" t="s">
        <v>389</v>
      </c>
      <c r="I83" s="206"/>
      <c r="J83" s="494" t="s">
        <v>390</v>
      </c>
      <c r="K83" s="495"/>
      <c r="L83" s="495"/>
      <c r="M83" s="495"/>
      <c r="N83" s="495"/>
      <c r="O83" s="496"/>
      <c r="P83" s="214"/>
      <c r="Q83" s="214"/>
      <c r="R83" s="231"/>
      <c r="S83" s="214"/>
      <c r="T83" s="214"/>
      <c r="U83" s="34">
        <v>0</v>
      </c>
      <c r="V83" s="34">
        <v>0</v>
      </c>
      <c r="W83" s="125"/>
      <c r="X83" s="34">
        <v>0</v>
      </c>
      <c r="Y83" s="34">
        <v>0</v>
      </c>
      <c r="Z83" s="125"/>
      <c r="AA83" s="34">
        <v>0</v>
      </c>
      <c r="AB83" s="102"/>
      <c r="AC83" s="34">
        <v>0</v>
      </c>
      <c r="AD83" s="125"/>
      <c r="AE83" s="241">
        <v>0</v>
      </c>
      <c r="AF83" s="242"/>
      <c r="AG83" s="246">
        <v>144</v>
      </c>
      <c r="AH83" s="119"/>
    </row>
    <row r="84" spans="1:34" ht="36.75" customHeight="1">
      <c r="A84" s="518" t="s">
        <v>391</v>
      </c>
      <c r="B84" s="519"/>
      <c r="C84" s="194"/>
      <c r="D84" s="194"/>
      <c r="E84" s="195" t="s">
        <v>392</v>
      </c>
      <c r="F84" s="195"/>
      <c r="G84" s="190" t="s">
        <v>393</v>
      </c>
      <c r="H84" s="193" t="s">
        <v>394</v>
      </c>
      <c r="I84" s="206"/>
      <c r="J84" s="491" t="s">
        <v>395</v>
      </c>
      <c r="K84" s="492"/>
      <c r="L84" s="492"/>
      <c r="M84" s="492"/>
      <c r="N84" s="492"/>
      <c r="O84" s="493"/>
      <c r="P84" s="215"/>
      <c r="Q84" s="215"/>
      <c r="R84" s="232"/>
      <c r="S84" s="215"/>
      <c r="T84" s="215"/>
      <c r="U84" s="80">
        <v>0</v>
      </c>
      <c r="V84" s="80">
        <v>4</v>
      </c>
      <c r="W84" s="125"/>
      <c r="X84" s="34">
        <v>0</v>
      </c>
      <c r="Y84" s="34">
        <v>6</v>
      </c>
      <c r="Z84" s="125"/>
      <c r="AA84" s="34">
        <v>2</v>
      </c>
      <c r="AB84" s="102"/>
      <c r="AC84" s="34">
        <v>4</v>
      </c>
      <c r="AD84" s="125"/>
      <c r="AE84" s="241">
        <v>1</v>
      </c>
      <c r="AF84" s="242"/>
      <c r="AG84" s="246">
        <v>3</v>
      </c>
      <c r="AH84" s="119"/>
    </row>
    <row r="85" spans="1:34">
      <c r="A85" s="518"/>
      <c r="B85" s="519"/>
      <c r="C85" s="194"/>
      <c r="D85" s="194"/>
      <c r="E85" s="194"/>
      <c r="F85" s="185"/>
      <c r="G85" s="186"/>
      <c r="H85" s="187"/>
      <c r="I85" s="206"/>
      <c r="J85" s="491" t="s">
        <v>396</v>
      </c>
      <c r="K85" s="492"/>
      <c r="L85" s="492"/>
      <c r="M85" s="492"/>
      <c r="N85" s="492"/>
      <c r="O85" s="493"/>
      <c r="P85" s="215"/>
      <c r="Q85" s="215"/>
      <c r="R85" s="232"/>
      <c r="S85" s="215"/>
      <c r="T85" s="215"/>
      <c r="U85" s="80">
        <v>2</v>
      </c>
      <c r="V85" s="80">
        <v>7</v>
      </c>
      <c r="W85" s="125"/>
      <c r="X85" s="34">
        <v>2</v>
      </c>
      <c r="Y85" s="34">
        <v>5</v>
      </c>
      <c r="Z85" s="125"/>
      <c r="AA85" s="34">
        <v>2</v>
      </c>
      <c r="AB85" s="102"/>
      <c r="AC85" s="34">
        <v>4</v>
      </c>
      <c r="AD85" s="125"/>
      <c r="AE85" s="241">
        <v>1</v>
      </c>
      <c r="AF85" s="242"/>
      <c r="AG85" s="246">
        <v>6</v>
      </c>
      <c r="AH85" s="119"/>
    </row>
    <row r="86" spans="1:34">
      <c r="A86" s="196"/>
      <c r="B86" s="197"/>
      <c r="C86" s="197"/>
      <c r="D86" s="197"/>
      <c r="E86" s="197"/>
      <c r="F86" s="197"/>
      <c r="G86" s="198"/>
      <c r="H86" s="199"/>
      <c r="I86" s="216"/>
      <c r="J86" s="491" t="s">
        <v>397</v>
      </c>
      <c r="K86" s="492"/>
      <c r="L86" s="492"/>
      <c r="M86" s="492"/>
      <c r="N86" s="492"/>
      <c r="O86" s="493"/>
      <c r="P86" s="215"/>
      <c r="Q86" s="215"/>
      <c r="R86" s="232"/>
      <c r="S86" s="215"/>
      <c r="T86" s="215"/>
      <c r="U86" s="80">
        <v>0</v>
      </c>
      <c r="V86" s="80">
        <v>0</v>
      </c>
      <c r="W86" s="125"/>
      <c r="X86" s="34">
        <v>1</v>
      </c>
      <c r="Y86" s="34">
        <v>1</v>
      </c>
      <c r="Z86" s="125"/>
      <c r="AA86" s="34">
        <v>1</v>
      </c>
      <c r="AB86" s="102"/>
      <c r="AC86" s="34">
        <v>1</v>
      </c>
      <c r="AD86" s="125"/>
      <c r="AE86" s="241">
        <v>1</v>
      </c>
      <c r="AF86" s="242"/>
      <c r="AG86" s="246">
        <v>0</v>
      </c>
      <c r="AH86" s="119"/>
    </row>
  </sheetData>
  <mergeCells count="52">
    <mergeCell ref="AB5:AB8"/>
    <mergeCell ref="N6:N8"/>
    <mergeCell ref="H3:N3"/>
    <mergeCell ref="U3:AH3"/>
    <mergeCell ref="I4:N4"/>
    <mergeCell ref="U4:W4"/>
    <mergeCell ref="X4:Z4"/>
    <mergeCell ref="AA4:AD4"/>
    <mergeCell ref="AE4:AH4"/>
    <mergeCell ref="O3:O8"/>
    <mergeCell ref="U5:U6"/>
    <mergeCell ref="V5:V6"/>
    <mergeCell ref="W5:W8"/>
    <mergeCell ref="X5:X6"/>
    <mergeCell ref="Y5:Y6"/>
    <mergeCell ref="Z5:Z8"/>
    <mergeCell ref="AA5:AA6"/>
    <mergeCell ref="F3:F8"/>
    <mergeCell ref="G3:G8"/>
    <mergeCell ref="H4:H8"/>
    <mergeCell ref="I5:I8"/>
    <mergeCell ref="J7:J8"/>
    <mergeCell ref="A3:A8"/>
    <mergeCell ref="B3:B8"/>
    <mergeCell ref="C3:C8"/>
    <mergeCell ref="D3:D8"/>
    <mergeCell ref="E3:E8"/>
    <mergeCell ref="A84:B84"/>
    <mergeCell ref="A83:B83"/>
    <mergeCell ref="A85:B85"/>
    <mergeCell ref="J78:O78"/>
    <mergeCell ref="J79:O79"/>
    <mergeCell ref="J80:O80"/>
    <mergeCell ref="J81:O81"/>
    <mergeCell ref="J84:O84"/>
    <mergeCell ref="J85:O85"/>
    <mergeCell ref="J86:O86"/>
    <mergeCell ref="J83:O83"/>
    <mergeCell ref="J5:K5"/>
    <mergeCell ref="R3:T7"/>
    <mergeCell ref="AH5:AH8"/>
    <mergeCell ref="P3:Q7"/>
    <mergeCell ref="AC5:AC6"/>
    <mergeCell ref="AD5:AD8"/>
    <mergeCell ref="AE5:AE6"/>
    <mergeCell ref="AF5:AF8"/>
    <mergeCell ref="AG5:AG6"/>
    <mergeCell ref="M5:N5"/>
    <mergeCell ref="J6:K6"/>
    <mergeCell ref="K7:K8"/>
    <mergeCell ref="L5:L8"/>
    <mergeCell ref="M6:M8"/>
  </mergeCells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титульный лист </vt:lpstr>
      <vt:lpstr>График </vt:lpstr>
      <vt:lpstr>сводный план</vt:lpstr>
      <vt:lpstr>сводный план (в часах)</vt:lpstr>
      <vt:lpstr>Кабинеты</vt:lpstr>
      <vt:lpstr> план вариатив </vt:lpstr>
      <vt:lpstr>' план вариатив '!Область_печати</vt:lpstr>
      <vt:lpstr>'График '!Область_печати</vt:lpstr>
      <vt:lpstr>Кабинеты!Область_печати</vt:lpstr>
      <vt:lpstr>'сводный план'!Область_печати</vt:lpstr>
      <vt:lpstr>'сводный план (в часах)'!Область_печати</vt:lpstr>
    </vt:vector>
  </TitlesOfParts>
  <Company>ЧГТК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204</dc:creator>
  <cp:lastModifiedBy>Оксана Викторовна Папанова</cp:lastModifiedBy>
  <cp:lastPrinted>2023-05-25T08:35:26Z</cp:lastPrinted>
  <dcterms:created xsi:type="dcterms:W3CDTF">2011-11-24T01:01:00Z</dcterms:created>
  <dcterms:modified xsi:type="dcterms:W3CDTF">2024-08-29T05:08:59Z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1B5C05F27DEC4C11992352F450E3F8B9</vt:lpwstr>
  </property>
  <property fmtid="{D5CDD505-2E9C-101B-9397-08002B2CF9AE}" pid="3" name="KSOProductBuildVer">
    <vt:lpwstr>1049-11.2.0.11440</vt:lpwstr>
  </property>
</Properties>
</file>